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itpqld-my.sharepoint.com/personal/scott_mears_des_qld_gov_au/Documents/RRS 2024 Q1/Rebranding/"/>
    </mc:Choice>
  </mc:AlternateContent>
  <xr:revisionPtr revIDLastSave="5" documentId="8_{F6E0D722-6657-4F90-9D9E-8774EE676A25}" xr6:coauthVersionLast="47" xr6:coauthVersionMax="47" xr10:uidLastSave="{4346CE49-7479-48D5-8C41-E6F2B5E08503}"/>
  <workbookProtection workbookAlgorithmName="SHA-512" workbookHashValue="Lj81KF+xBAvnEwFuczgfg6XOxSgJFQH+H/JOQoBW4AZHp/m8eCBzUXvIl7+bYl7qQEykSb9GAr/mPlPdv3+ESA==" workbookSaltValue="iSq8iIyWYJj8ZtTuHENfEQ==" workbookSpinCount="100000" lockStructure="1"/>
  <bookViews>
    <workbookView xWindow="28680" yWindow="-120" windowWidth="29040" windowHeight="15840" xr2:uid="{00000000-000D-0000-FFFF-FFFF00000000}"/>
  </bookViews>
  <sheets>
    <sheet name="Anniversary day" sheetId="6" r:id="rId1"/>
    <sheet name="Increase AES" sheetId="7" r:id="rId2"/>
    <sheet name="Unsuspend EA" sheetId="8" r:id="rId3"/>
    <sheet name="Increase vehicles - RWT" sheetId="9" r:id="rId4"/>
    <sheet name="Data" sheetId="10" state="hidden" r:id="rId5"/>
  </sheets>
  <definedNames>
    <definedName name="appfee">Data!$A$3:$C$12</definedName>
    <definedName name="_xlnm.Print_Area" localSheetId="0">'Anniversary day'!$2:$27</definedName>
    <definedName name="_xlnm.Print_Area" localSheetId="3">'Increase vehicles - RWT'!$A$2:$L$23</definedName>
    <definedName name="_xlnm.Print_Area" localSheetId="2">'Unsuspend EA'!$A$2:$L$24</definedName>
    <definedName name="TADF1" localSheetId="2">'Unsuspend EA'!$G$7</definedName>
    <definedName name="TIAF" localSheetId="2">'Unsuspend EA'!$C$10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6" l="1"/>
  <c r="B15" i="6" s="1"/>
  <c r="B10" i="6" l="1"/>
  <c r="C22" i="6"/>
  <c r="C19" i="7"/>
  <c r="C20" i="6"/>
  <c r="C16" i="9" l="1"/>
  <c r="C18" i="8"/>
  <c r="I16" i="9" l="1"/>
  <c r="I17" i="9" s="1"/>
  <c r="L1" i="9"/>
  <c r="K1" i="9"/>
  <c r="J1" i="9"/>
  <c r="I1" i="9"/>
  <c r="H1" i="9"/>
  <c r="G1" i="9"/>
  <c r="F1" i="9"/>
  <c r="E1" i="9"/>
  <c r="D1" i="9"/>
  <c r="C1" i="9"/>
  <c r="B1" i="9"/>
  <c r="A1" i="9"/>
  <c r="C17" i="9" l="1"/>
  <c r="L1" i="7"/>
  <c r="I1" i="7"/>
  <c r="J1" i="7"/>
  <c r="K1" i="7"/>
  <c r="B1" i="7"/>
  <c r="C1" i="7"/>
  <c r="A1" i="7"/>
  <c r="I1" i="6"/>
  <c r="J1" i="6"/>
  <c r="K1" i="6"/>
  <c r="L1" i="6"/>
  <c r="A1" i="6"/>
  <c r="B1" i="6"/>
  <c r="C1" i="6"/>
  <c r="D1" i="6"/>
  <c r="E1" i="6"/>
  <c r="F1" i="6"/>
  <c r="G1" i="6"/>
  <c r="H1" i="6"/>
  <c r="H1" i="7"/>
  <c r="G1" i="7"/>
  <c r="F1" i="7"/>
  <c r="E1" i="7"/>
  <c r="D1" i="7"/>
  <c r="R1" i="7"/>
  <c r="AB1" i="7" l="1"/>
  <c r="M1" i="7"/>
  <c r="M1" i="6"/>
  <c r="I18" i="8" l="1"/>
  <c r="I19" i="8" s="1"/>
  <c r="I19" i="7"/>
  <c r="C20" i="7" s="1"/>
  <c r="C19" i="8" l="1"/>
  <c r="I20" i="7"/>
  <c r="I21" i="6" l="1"/>
  <c r="I20" i="6"/>
  <c r="C21" i="6" l="1"/>
  <c r="I23" i="6"/>
  <c r="C23" i="6" s="1"/>
</calcChain>
</file>

<file path=xl/sharedStrings.xml><?xml version="1.0" encoding="utf-8"?>
<sst xmlns="http://schemas.openxmlformats.org/spreadsheetml/2006/main" count="61" uniqueCount="48">
  <si>
    <t>Date of the next anniversary day</t>
  </si>
  <si>
    <t>Fee calculator</t>
  </si>
  <si>
    <t>The fee payable for an anniversary changeover application for an environmental authority must be worked out using the following formula:</t>
  </si>
  <si>
    <t xml:space="preserve">Amalgamated corporate authority (multiple environmental authorities) </t>
  </si>
  <si>
    <t>Date the amendment takes effect</t>
  </si>
  <si>
    <t>Fee Indexation</t>
  </si>
  <si>
    <t>Application fee</t>
  </si>
  <si>
    <t>UPDATE annually</t>
  </si>
  <si>
    <t>‘A’ is the amount of the annual fee for the environmental authority and ‘N’ is the number of days in the interim year.</t>
  </si>
  <si>
    <t>Form</t>
  </si>
  <si>
    <t xml:space="preserve">The supplementary annual fee is not payable where the increase in annual fee is only due to a CPI increase. </t>
  </si>
  <si>
    <r>
      <t>Date of the next environmental authority anniversary day</t>
    </r>
    <r>
      <rPr>
        <sz val="8"/>
        <color theme="1"/>
        <rFont val="Arial"/>
        <family val="2"/>
      </rPr>
      <t xml:space="preserve"> (after amendment date)</t>
    </r>
  </si>
  <si>
    <t>(The supplementary annual fee is payable within 20 business days after an amendment application is approved)</t>
  </si>
  <si>
    <t>Date of the next environmental authority anniversary day</t>
  </si>
  <si>
    <t>Date notice to terminate suspension is given to the administering authority</t>
  </si>
  <si>
    <t>Current annual fee for the authorised activity</t>
  </si>
  <si>
    <t>The interim year for a termination of a suspension of an environmental authority is the period starting on the day the notice to terminate the suspension is given to the administering authority and ending on the new anniversary day for the authority.</t>
  </si>
  <si>
    <t>Highest annual fee for current permit year</t>
  </si>
  <si>
    <t>Date the vehicle numbers increased</t>
  </si>
  <si>
    <t>*The supplementary annual fee is payable within 20 business days after an amendment application is approved.</t>
  </si>
  <si>
    <t>‘A’ is the amount of the annual fee payable before amendment of the environmental authority.
‘P’ is the amount of the annual fee payable for the unamended environmental authority.
‘N’ is the number of days from the day the amendment takes effect until the next anniversary day for the environmental authority.</t>
  </si>
  <si>
    <t>The fee payable to terminate a suspension of an environmental authority must be worked out using the following formula:</t>
  </si>
  <si>
    <t>‘A’ is the amount of the annual fee for the environmental authority.
‘N’ is the number of days in the interim year.</t>
  </si>
  <si>
    <t>Note: A refund is not due if the next annual fee is less than or equal to the previous annual fee (i.e. if the annual fee decreases because of the amendment). The supplementary annual fee is only payable if there is an increase in annual fee due to the amendment.</t>
  </si>
  <si>
    <t>Supplementary annual fee = (A - P) x N ÷ 365 where:</t>
  </si>
  <si>
    <t>Termination of suspension fee = (A x N) ÷ 365 where:</t>
  </si>
  <si>
    <t>Supplementary annual fee = (A - P) x N ÷ 365, where:</t>
  </si>
  <si>
    <t xml:space="preserve">‘A’ is the annual fee for the authority worked out immediately after the AES increase.
‘P’ is the amount of the previous highest annual fee for the licencing year.
‘N’ is the number of days from the day the AES incresae happens until the next anniversay day for the authority.
</t>
  </si>
  <si>
    <t>Amount of annual fee after vehicle increase</t>
  </si>
  <si>
    <t>Fees for changing the anniversary day (section 176 of the EP Reg)</t>
  </si>
  <si>
    <t>Environmental Protection Regulation 2019</t>
  </si>
  <si>
    <t>Supplementary annual fee (section 174 of the EP Reg)</t>
  </si>
  <si>
    <t>Fee for terminating environmental authority suspension (section 179 of the EP Reg)</t>
  </si>
  <si>
    <t>Supplementary annual fee (section 175 of the EP Reg)</t>
  </si>
  <si>
    <t>Next anniversary date for environmental authority</t>
  </si>
  <si>
    <t>Proposed new anniversary date (must be after next anniversary date)</t>
  </si>
  <si>
    <t>Amount of last annual fee paid before the amendment took effect</t>
  </si>
  <si>
    <r>
      <t xml:space="preserve">Current annual fee (as calculated when the application is made)
</t>
    </r>
    <r>
      <rPr>
        <sz val="8"/>
        <color theme="1"/>
        <rFont val="Arial"/>
        <family val="2"/>
      </rPr>
      <t>This is the annual fee amount applicable in the financial year the application is made. Section 159 of the Regulation sets the annual fee (see the information sheet Summary of fees for environmentally relevant activities—available at www.qld.gov.au using the publication number ESR/2015/1746 as a search term) 
Note—for amalgamated corporate authorities, use the sum of each environmental authority's annual fee</t>
    </r>
  </si>
  <si>
    <r>
      <t xml:space="preserve">Amount of annual fee after amendment 
</t>
    </r>
    <r>
      <rPr>
        <i/>
        <sz val="8"/>
        <color theme="1"/>
        <rFont val="Arial"/>
        <family val="2"/>
      </rPr>
      <t>(Amount of annual fee for the amended environmental authority as calculated for the date the amended environmental authority takes effect)
This is the annual fee as per section 159 of the Regulation (see the information sheet Summary of fees for environmentally relevant activities—available at www.qld.gov.au using the publication number ESR/2015/1746 as a search term)</t>
    </r>
  </si>
  <si>
    <t>The annual fee for transporting regulated waste other than end-of-life tyres is based on an aggregate environmental score of 1 per vehicle, up to a maximum of 36.</t>
  </si>
  <si>
    <r>
      <rPr>
        <b/>
        <sz val="10"/>
        <color theme="1"/>
        <rFont val="Arial"/>
        <family val="2"/>
      </rPr>
      <t>When is the supplementary annual fee payable?</t>
    </r>
    <r>
      <rPr>
        <sz val="10"/>
        <color theme="1"/>
        <rFont val="Arial"/>
        <family val="2"/>
      </rPr>
      <t xml:space="preserve">
The supplementary annual fee is payable when there is an increase in vehicle numbers (for transporting regulated waste other than end-of-life tyres) that results in an annual fee being payable that is higher than the previous highest annual fee for the licensing year. 
</t>
    </r>
    <r>
      <rPr>
        <i/>
        <sz val="10"/>
        <color theme="1"/>
        <rFont val="Arial"/>
        <family val="2"/>
      </rPr>
      <t>Note: Where the maximum number of vehicles for the current licensing year is 36 or greater, the supplementary annual fee is not applicable.</t>
    </r>
  </si>
  <si>
    <t>The interim year for an environmental authority is the period starting on the current anniversary day and ending on the proposed new anniversary day in the following year.
Note: 
This fee increases on 1 July each year. The fee calculated is correct for the date the calculation is made. If you calculate the fee prior to 1 July and apply on or after 1July, the required fee will be more than the calculated fee.</t>
  </si>
  <si>
    <r>
      <t xml:space="preserve">
T</t>
    </r>
    <r>
      <rPr>
        <sz val="9"/>
        <color theme="1"/>
        <rFont val="Arial"/>
        <family val="2"/>
      </rPr>
      <t>his spreadsheet calculates the applicable fees under sections 174, 175, 176 and 179 of the Environmental Protection Regulation 2019 (EP Reg). Go to the correct worksheet and insert the appropriate information in the second column of the grey table. The worksheets and the fees they calculate are:
•   Anniversary day—Fees for changing the anniversary day (section 176)
•   Increase AES—Supplementary annual fee for amendment (section 174)
•   Unsuspend EA—Fee for terminating environmental authority suspension (section 179)
•   Increase vehicles - RWT—Supplementary annual fee for increasing vehicle numbers for transporting regulated waste other than 
    end-of-life tyres (section 175)
Where there is a difference between this spreadsheet and the EP Reg, the EP Reg prevails.</t>
    </r>
    <r>
      <rPr>
        <sz val="10"/>
        <color theme="1"/>
        <rFont val="Arial"/>
        <family val="2"/>
      </rPr>
      <t xml:space="preserve">
</t>
    </r>
  </si>
  <si>
    <r>
      <t xml:space="preserve">
T</t>
    </r>
    <r>
      <rPr>
        <sz val="9"/>
        <color theme="1"/>
        <rFont val="Arial"/>
        <family val="2"/>
      </rPr>
      <t>his spreadsheet calculates the applicable fees under sections 174, 175, 176 and 179 of the Environmental Protection Regulation 2019 (EP Reg). Go to the correct worksheet and insert the appropriate information in the second column of the grey table. The worksheets and the fees they calculate are:
   •   Anniversary day—Fees for changing the anniversary day (section 176)
   •   Increase AES—Supplementary annual fee for amendment (section 174)
   •   Unsuspend EA—Fee for terminating environmental authority suspension (section 179)
   •   Increase vehicles - RWT—Supplementary annual fee for increasing vehicle numbers for transporting regulated waste 
       other than end-of-life tyres (section 175)
Where there is a difference between this spreadsheet and the EP Reg, the EP Reg prevails.</t>
    </r>
    <r>
      <rPr>
        <sz val="10"/>
        <color theme="1"/>
        <rFont val="Arial"/>
        <family val="2"/>
      </rPr>
      <t xml:space="preserve">
</t>
    </r>
  </si>
  <si>
    <r>
      <t xml:space="preserve">
T</t>
    </r>
    <r>
      <rPr>
        <sz val="9"/>
        <color theme="1"/>
        <rFont val="Arial"/>
        <family val="2"/>
      </rPr>
      <t>his spreadsheet calculates the applicable fees under sections 174, 175, 176 and 179 of the Environmental Protection Regulation 2019 (EP Reg). Go to the correct worksheet and insert the appropriate information in the second column of the grey table. The worksheets and the fees they calculate are:
   •   Anniversary day—Fees for changing the anniversary day (section 176)
   •   Increase AES—Supplementary annual fee for amendment (section 174)
   •   Unsuspend EA—Fee for terminating environmental authority suspension (section 179)
   •   Increase vehicles - RWT—Supplementary annual fee for increasing vehicle numbers for transporting regulated waste
       other than end-of-life tyres (section 175)
Where there is a difference between this spreadsheet and the EP Reg, the EP Reg prevails.</t>
    </r>
    <r>
      <rPr>
        <sz val="10"/>
        <color theme="1"/>
        <rFont val="Arial"/>
        <family val="2"/>
      </rPr>
      <t xml:space="preserve">
</t>
    </r>
  </si>
  <si>
    <t xml:space="preserve">To calculate the anniversary changeover fee for an amalgamated corporate authority, the calculation will need to include the sum of each project site’s pro-rata annual fee i.e. the formula would, in effect be:
</t>
  </si>
  <si>
    <t>ESR/2015/1731 • Version 15.01 • Last reviewed: 19 FEB 2024         Department of Environment, Science and Innovation      ABN 46 640 294 485</t>
  </si>
  <si>
    <t>ESR/2015/1731 • Version 15.01 • Last reviewed: 19 FEB 2024             Department of Environment, Science and Innovation      ABN 46 640 294 485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</si>
</sst>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mm/yyyy;@"/>
  </numFmts>
  <fonts count="27" x14ac:knownFonts="1">
    <font>
      <sz val="11"/>
      <color theme="1"/>
      <name val="Calibri"/>
      <family val="2"/>
      <scheme val="minor"/>
    </font>
    <font>
      <sz val="10"/>
      <color theme="1"/>
      <name val="Arial"/>
      <family val="2"/>
    </font>
    <font>
      <b/>
      <sz val="12"/>
      <color theme="1"/>
      <name val="Arial"/>
      <family val="2"/>
    </font>
    <font>
      <b/>
      <sz val="11"/>
      <color theme="1"/>
      <name val="Calibri"/>
      <family val="2"/>
      <scheme val="minor"/>
    </font>
    <font>
      <b/>
      <sz val="10"/>
      <color theme="1"/>
      <name val="Arial"/>
      <family val="2"/>
    </font>
    <font>
      <b/>
      <sz val="11"/>
      <color theme="1"/>
      <name val="Arial"/>
      <family val="2"/>
    </font>
    <font>
      <b/>
      <sz val="14"/>
      <color theme="1"/>
      <name val="Arial"/>
      <family val="2"/>
    </font>
    <font>
      <sz val="9"/>
      <color theme="1"/>
      <name val="Arial"/>
      <family val="2"/>
    </font>
    <font>
      <sz val="11"/>
      <color theme="1"/>
      <name val="Arial"/>
      <family val="2"/>
    </font>
    <font>
      <sz val="8"/>
      <color theme="1"/>
      <name val="Arial"/>
      <family val="2"/>
    </font>
    <font>
      <sz val="12"/>
      <color theme="1"/>
      <name val="Arial"/>
      <family val="2"/>
    </font>
    <font>
      <b/>
      <sz val="26"/>
      <color theme="1"/>
      <name val="Arial"/>
      <family val="2"/>
    </font>
    <font>
      <b/>
      <sz val="26"/>
      <color theme="1"/>
      <name val="Calibri"/>
      <family val="2"/>
      <scheme val="minor"/>
    </font>
    <font>
      <sz val="9"/>
      <color theme="1"/>
      <name val="Calibri"/>
      <family val="2"/>
      <scheme val="minor"/>
    </font>
    <font>
      <sz val="14"/>
      <color theme="1"/>
      <name val="Calibri"/>
      <family val="2"/>
      <scheme val="minor"/>
    </font>
    <font>
      <i/>
      <sz val="10"/>
      <color theme="1"/>
      <name val="Arial"/>
      <family val="2"/>
    </font>
    <font>
      <i/>
      <sz val="8"/>
      <color theme="1"/>
      <name val="Arial"/>
      <family val="2"/>
    </font>
    <font>
      <sz val="10"/>
      <color theme="1"/>
      <name val="Calibri"/>
      <family val="2"/>
      <scheme val="minor"/>
    </font>
    <font>
      <sz val="11"/>
      <name val="Calibri"/>
      <family val="2"/>
      <scheme val="minor"/>
    </font>
    <font>
      <b/>
      <sz val="11"/>
      <color theme="0"/>
      <name val="Calibri"/>
      <family val="2"/>
      <scheme val="minor"/>
    </font>
    <font>
      <b/>
      <sz val="10"/>
      <color theme="1"/>
      <name val="Calibri"/>
      <family val="2"/>
      <scheme val="minor"/>
    </font>
    <font>
      <sz val="10"/>
      <color rgb="FFFF0000"/>
      <name val="Arial"/>
      <family val="2"/>
    </font>
    <font>
      <b/>
      <sz val="9"/>
      <color rgb="FFFF0000"/>
      <name val="Arial"/>
      <family val="2"/>
    </font>
    <font>
      <sz val="9"/>
      <color rgb="FFFF0000"/>
      <name val="Arial"/>
      <family val="2"/>
    </font>
    <font>
      <sz val="8"/>
      <color theme="1"/>
      <name val="Calibri"/>
      <family val="2"/>
      <scheme val="minor"/>
    </font>
    <font>
      <b/>
      <sz val="8"/>
      <color rgb="FFFF0000"/>
      <name val="Arial"/>
      <family val="2"/>
    </font>
    <font>
      <b/>
      <sz val="8"/>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6600"/>
        <bgColor indexed="64"/>
      </patternFill>
    </fill>
    <fill>
      <patternFill patternType="solid">
        <fgColor theme="1"/>
        <bgColor indexed="64"/>
      </patternFill>
    </fill>
  </fills>
  <borders count="17">
    <border>
      <left/>
      <right/>
      <top/>
      <bottom/>
      <diagonal/>
    </border>
    <border>
      <left/>
      <right/>
      <top/>
      <bottom style="thin">
        <color indexed="64"/>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theme="0" tint="-4.9989318521683403E-2"/>
      </top>
      <bottom/>
      <diagonal/>
    </border>
  </borders>
  <cellStyleXfs count="1">
    <xf numFmtId="0" fontId="0" fillId="0" borderId="0"/>
  </cellStyleXfs>
  <cellXfs count="101">
    <xf numFmtId="0" fontId="0" fillId="0" borderId="0" xfId="0"/>
    <xf numFmtId="0" fontId="8" fillId="0" borderId="0" xfId="0" applyFont="1"/>
    <xf numFmtId="0" fontId="8" fillId="5" borderId="0" xfId="0" applyFont="1" applyFill="1"/>
    <xf numFmtId="2" fontId="0" fillId="0" borderId="0" xfId="0" applyNumberFormat="1"/>
    <xf numFmtId="0" fontId="8" fillId="5" borderId="9" xfId="0" applyFont="1" applyFill="1" applyBorder="1"/>
    <xf numFmtId="0" fontId="8" fillId="5" borderId="10" xfId="0" applyFont="1" applyFill="1" applyBorder="1"/>
    <xf numFmtId="0" fontId="0" fillId="5" borderId="11" xfId="0" applyFill="1" applyBorder="1"/>
    <xf numFmtId="0" fontId="8" fillId="5" borderId="12" xfId="0" applyFont="1" applyFill="1" applyBorder="1"/>
    <xf numFmtId="0" fontId="0" fillId="5" borderId="13" xfId="0" applyFill="1" applyBorder="1"/>
    <xf numFmtId="0" fontId="8" fillId="2" borderId="0" xfId="0" applyFont="1" applyFill="1" applyAlignment="1">
      <alignment vertical="center"/>
    </xf>
    <xf numFmtId="0" fontId="0" fillId="2" borderId="0" xfId="0" applyFill="1" applyAlignment="1">
      <alignment horizontal="left" vertical="center"/>
    </xf>
    <xf numFmtId="0" fontId="8" fillId="5" borderId="14" xfId="0" applyFont="1" applyFill="1" applyBorder="1"/>
    <xf numFmtId="0" fontId="8" fillId="5" borderId="1" xfId="0" applyFont="1" applyFill="1" applyBorder="1"/>
    <xf numFmtId="0" fontId="0" fillId="5" borderId="1" xfId="0" applyFill="1" applyBorder="1"/>
    <xf numFmtId="0" fontId="0" fillId="5" borderId="15" xfId="0" applyFill="1" applyBorder="1"/>
    <xf numFmtId="164" fontId="10" fillId="6" borderId="5" xfId="0" applyNumberFormat="1" applyFont="1" applyFill="1" applyBorder="1" applyAlignment="1" applyProtection="1">
      <alignment horizontal="right" vertical="center"/>
      <protection locked="0"/>
    </xf>
    <xf numFmtId="164" fontId="10" fillId="6" borderId="6" xfId="0" applyNumberFormat="1" applyFont="1" applyFill="1" applyBorder="1" applyAlignment="1" applyProtection="1">
      <alignment horizontal="right" vertical="center"/>
      <protection locked="0"/>
    </xf>
    <xf numFmtId="165" fontId="10" fillId="6" borderId="6" xfId="0" applyNumberFormat="1" applyFont="1" applyFill="1" applyBorder="1" applyAlignment="1" applyProtection="1">
      <alignment horizontal="right" vertical="center"/>
      <protection locked="0"/>
    </xf>
    <xf numFmtId="0" fontId="8" fillId="5" borderId="11" xfId="0" applyFont="1" applyFill="1" applyBorder="1"/>
    <xf numFmtId="0" fontId="8" fillId="5" borderId="13" xfId="0" applyFont="1" applyFill="1" applyBorder="1"/>
    <xf numFmtId="0" fontId="8" fillId="5" borderId="15" xfId="0" applyFont="1" applyFill="1" applyBorder="1"/>
    <xf numFmtId="0" fontId="0" fillId="5" borderId="0" xfId="0" applyFill="1"/>
    <xf numFmtId="0" fontId="0" fillId="2" borderId="0" xfId="0" applyFill="1"/>
    <xf numFmtId="0" fontId="0" fillId="0" borderId="10" xfId="0" applyBorder="1"/>
    <xf numFmtId="0" fontId="10" fillId="4" borderId="6" xfId="0" applyFont="1" applyFill="1" applyBorder="1" applyAlignment="1">
      <alignment horizontal="right" vertical="center"/>
    </xf>
    <xf numFmtId="164" fontId="10" fillId="4" borderId="6" xfId="0" applyNumberFormat="1" applyFont="1" applyFill="1" applyBorder="1" applyAlignment="1">
      <alignment horizontal="right" vertical="center"/>
    </xf>
    <xf numFmtId="165" fontId="8" fillId="4" borderId="3" xfId="0" applyNumberFormat="1" applyFont="1" applyFill="1" applyBorder="1" applyAlignment="1" applyProtection="1">
      <alignment horizontal="right" vertical="center" wrapText="1" indent="1"/>
      <protection locked="0"/>
    </xf>
    <xf numFmtId="164" fontId="8" fillId="4" borderId="3" xfId="0" applyNumberFormat="1" applyFont="1" applyFill="1" applyBorder="1" applyAlignment="1" applyProtection="1">
      <alignment horizontal="right" vertical="center" wrapText="1" indent="1"/>
      <protection locked="0"/>
    </xf>
    <xf numFmtId="0" fontId="8" fillId="4" borderId="6" xfId="0" applyFont="1" applyFill="1" applyBorder="1" applyAlignment="1">
      <alignment horizontal="right" vertical="center" indent="1"/>
    </xf>
    <xf numFmtId="164" fontId="8" fillId="4" borderId="6" xfId="0" applyNumberFormat="1" applyFont="1" applyFill="1" applyBorder="1" applyAlignment="1">
      <alignment horizontal="right" vertical="center" indent="1"/>
    </xf>
    <xf numFmtId="164" fontId="5" fillId="4" borderId="1" xfId="0" applyNumberFormat="1" applyFont="1" applyFill="1" applyBorder="1" applyAlignment="1">
      <alignment horizontal="right" vertical="center" indent="1"/>
    </xf>
    <xf numFmtId="0" fontId="10" fillId="4" borderId="6" xfId="0" applyFont="1" applyFill="1" applyBorder="1" applyAlignment="1">
      <alignment horizontal="right" vertical="center" indent="1"/>
    </xf>
    <xf numFmtId="164" fontId="10" fillId="4" borderId="6" xfId="0" applyNumberFormat="1" applyFont="1" applyFill="1" applyBorder="1" applyAlignment="1">
      <alignment horizontal="right" vertical="center" indent="1"/>
    </xf>
    <xf numFmtId="164" fontId="10" fillId="6" borderId="5" xfId="0" applyNumberFormat="1" applyFont="1" applyFill="1" applyBorder="1" applyAlignment="1" applyProtection="1">
      <alignment horizontal="right" vertical="center" indent="1"/>
      <protection locked="0"/>
    </xf>
    <xf numFmtId="164" fontId="10" fillId="6" borderId="6" xfId="0" applyNumberFormat="1" applyFont="1" applyFill="1" applyBorder="1" applyAlignment="1" applyProtection="1">
      <alignment horizontal="right" vertical="center" indent="1"/>
      <protection locked="0"/>
    </xf>
    <xf numFmtId="165" fontId="10" fillId="6" borderId="6" xfId="0" applyNumberFormat="1" applyFont="1" applyFill="1" applyBorder="1" applyAlignment="1" applyProtection="1">
      <alignment horizontal="right" vertical="center" indent="1"/>
      <protection locked="0"/>
    </xf>
    <xf numFmtId="0" fontId="18" fillId="0" borderId="0" xfId="0" applyFont="1"/>
    <xf numFmtId="14" fontId="18" fillId="0" borderId="0" xfId="0" applyNumberFormat="1" applyFont="1"/>
    <xf numFmtId="10" fontId="18" fillId="0" borderId="0" xfId="0" applyNumberFormat="1" applyFont="1"/>
    <xf numFmtId="0" fontId="0" fillId="0" borderId="13" xfId="0" applyBorder="1"/>
    <xf numFmtId="0" fontId="0" fillId="0" borderId="1" xfId="0" applyBorder="1"/>
    <xf numFmtId="0" fontId="19" fillId="8" borderId="0" xfId="0" applyFont="1" applyFill="1"/>
    <xf numFmtId="0" fontId="20" fillId="5" borderId="0" xfId="0" applyFont="1" applyFill="1" applyAlignment="1">
      <alignment vertical="center"/>
    </xf>
    <xf numFmtId="0" fontId="22" fillId="2" borderId="0" xfId="0" applyFont="1" applyFill="1" applyAlignment="1">
      <alignment vertical="center" wrapText="1"/>
    </xf>
    <xf numFmtId="0" fontId="21" fillId="0" borderId="0" xfId="0" applyFont="1" applyAlignment="1">
      <alignment horizontal="left" vertical="center" wrapText="1"/>
    </xf>
    <xf numFmtId="0" fontId="0" fillId="0" borderId="0" xfId="0" applyAlignment="1">
      <alignment horizontal="left" vertical="center" wrapText="1"/>
    </xf>
    <xf numFmtId="0" fontId="8" fillId="5" borderId="0" xfId="0" applyFont="1" applyFill="1" applyAlignment="1">
      <alignment wrapText="1"/>
    </xf>
    <xf numFmtId="0" fontId="0" fillId="5" borderId="0" xfId="0" applyFill="1" applyAlignment="1">
      <alignment wrapText="1"/>
    </xf>
    <xf numFmtId="0" fontId="23" fillId="0" borderId="1" xfId="0" applyFont="1" applyBorder="1"/>
    <xf numFmtId="0" fontId="8" fillId="0" borderId="1" xfId="0" applyFont="1" applyBorder="1"/>
    <xf numFmtId="0" fontId="1" fillId="5" borderId="0" xfId="0" applyFont="1" applyFill="1" applyAlignment="1">
      <alignment horizontal="left" vertical="top" wrapText="1" indent="1"/>
    </xf>
    <xf numFmtId="0" fontId="8" fillId="4" borderId="7" xfId="0" applyFont="1" applyFill="1" applyBorder="1" applyAlignment="1">
      <alignment horizontal="left" vertical="center" wrapText="1" indent="1"/>
    </xf>
    <xf numFmtId="0" fontId="0" fillId="0" borderId="7" xfId="0" applyBorder="1" applyAlignment="1">
      <alignment horizontal="left" vertical="center" wrapText="1" indent="1"/>
    </xf>
    <xf numFmtId="0" fontId="0" fillId="0" borderId="2" xfId="0" applyBorder="1" applyAlignment="1">
      <alignment horizontal="left" vertical="center" wrapText="1" indent="1"/>
    </xf>
    <xf numFmtId="0" fontId="1" fillId="0" borderId="0" xfId="0" applyFont="1" applyAlignment="1">
      <alignment horizontal="left" vertical="center" wrapText="1" indent="3"/>
    </xf>
    <xf numFmtId="0" fontId="0" fillId="0" borderId="0" xfId="0" applyAlignment="1">
      <alignment horizontal="left" vertical="center" wrapText="1" indent="3"/>
    </xf>
    <xf numFmtId="0" fontId="11" fillId="0" borderId="0" xfId="0" applyFont="1" applyAlignment="1">
      <alignment horizontal="right" wrapText="1"/>
    </xf>
    <xf numFmtId="0" fontId="12" fillId="0" borderId="0" xfId="0" applyFont="1" applyAlignment="1">
      <alignment horizontal="right" wrapText="1"/>
    </xf>
    <xf numFmtId="0" fontId="0" fillId="0" borderId="0" xfId="0"/>
    <xf numFmtId="0" fontId="2" fillId="0" borderId="0" xfId="0" applyFont="1" applyAlignment="1">
      <alignment horizontal="right" wrapText="1"/>
    </xf>
    <xf numFmtId="0" fontId="0" fillId="0" borderId="0" xfId="0" applyAlignment="1">
      <alignment horizontal="right" wrapText="1"/>
    </xf>
    <xf numFmtId="0" fontId="6" fillId="0" borderId="0" xfId="0" applyFont="1" applyAlignment="1">
      <alignment horizontal="right" wrapText="1"/>
    </xf>
    <xf numFmtId="0" fontId="14" fillId="0" borderId="0" xfId="0" applyFont="1" applyAlignment="1">
      <alignment horizontal="right" wrapText="1"/>
    </xf>
    <xf numFmtId="0" fontId="1"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vertical="center"/>
    </xf>
    <xf numFmtId="0" fontId="25" fillId="0" borderId="10" xfId="0" applyFont="1" applyBorder="1" applyAlignment="1">
      <alignment vertical="center" wrapText="1"/>
    </xf>
    <xf numFmtId="0" fontId="26" fillId="0" borderId="10" xfId="0" applyFont="1" applyBorder="1" applyAlignment="1">
      <alignment vertical="center" wrapText="1"/>
    </xf>
    <xf numFmtId="0" fontId="9" fillId="5" borderId="0" xfId="0" applyFont="1" applyFill="1" applyAlignment="1">
      <alignment horizontal="center" vertical="center" wrapText="1"/>
    </xf>
    <xf numFmtId="0" fontId="24" fillId="5" borderId="0" xfId="0" applyFont="1" applyFill="1" applyAlignment="1">
      <alignment horizontal="center" vertical="center" wrapText="1"/>
    </xf>
    <xf numFmtId="0" fontId="0" fillId="0" borderId="0" xfId="0" applyAlignment="1">
      <alignment horizontal="center" vertical="center"/>
    </xf>
    <xf numFmtId="0" fontId="2" fillId="3" borderId="0" xfId="0" applyFont="1" applyFill="1" applyAlignment="1">
      <alignment horizontal="left" vertical="center" wrapText="1" indent="1"/>
    </xf>
    <xf numFmtId="0" fontId="0" fillId="0" borderId="0" xfId="0" applyAlignment="1">
      <alignment horizontal="left" vertical="center" wrapText="1" indent="1"/>
    </xf>
    <xf numFmtId="0" fontId="1" fillId="5" borderId="0" xfId="0" applyFont="1" applyFill="1" applyAlignment="1">
      <alignment horizontal="left" vertical="top" wrapText="1" indent="3"/>
    </xf>
    <xf numFmtId="0" fontId="0" fillId="5" borderId="0" xfId="0" applyFill="1" applyAlignment="1">
      <alignment horizontal="left" vertical="top" wrapText="1" indent="3"/>
    </xf>
    <xf numFmtId="0" fontId="1" fillId="5" borderId="0" xfId="0" applyFont="1" applyFill="1" applyAlignment="1">
      <alignment horizontal="left" vertical="center" wrapText="1" indent="1"/>
    </xf>
    <xf numFmtId="0" fontId="0" fillId="5" borderId="0" xfId="0" applyFill="1" applyAlignment="1">
      <alignment horizontal="left" vertical="center" wrapText="1" indent="1"/>
    </xf>
    <xf numFmtId="0" fontId="1" fillId="5" borderId="0" xfId="0" applyFont="1" applyFill="1" applyAlignment="1">
      <alignment horizontal="left" vertical="center" wrapText="1" indent="3"/>
    </xf>
    <xf numFmtId="0" fontId="0" fillId="5" borderId="0" xfId="0" applyFill="1" applyAlignment="1">
      <alignment horizontal="left" vertical="center" wrapText="1" indent="3"/>
    </xf>
    <xf numFmtId="0" fontId="1" fillId="5" borderId="0" xfId="0" applyFont="1" applyFill="1" applyAlignment="1">
      <alignment horizontal="left" vertical="top" wrapText="1" indent="1"/>
    </xf>
    <xf numFmtId="14" fontId="9" fillId="2" borderId="0" xfId="0" applyNumberFormat="1" applyFont="1" applyFill="1" applyAlignment="1">
      <alignment horizontal="left" vertical="center" wrapText="1" indent="1"/>
    </xf>
    <xf numFmtId="0" fontId="24" fillId="2" borderId="0" xfId="0" applyFont="1" applyFill="1" applyAlignment="1">
      <alignment horizontal="left" vertical="center" wrapText="1" indent="1"/>
    </xf>
    <xf numFmtId="0" fontId="5" fillId="4" borderId="7" xfId="0" applyFont="1" applyFill="1" applyBorder="1" applyAlignment="1">
      <alignment horizontal="left" vertical="center" wrapText="1" indent="1"/>
    </xf>
    <xf numFmtId="0" fontId="3" fillId="0" borderId="7" xfId="0" applyFont="1" applyBorder="1" applyAlignment="1">
      <alignment horizontal="left" vertical="center" wrapText="1" indent="1"/>
    </xf>
    <xf numFmtId="0" fontId="3" fillId="0" borderId="2" xfId="0" applyFont="1" applyBorder="1" applyAlignment="1">
      <alignment horizontal="left" vertical="center" wrapText="1" indent="1"/>
    </xf>
    <xf numFmtId="0" fontId="10" fillId="4" borderId="8" xfId="0" applyFont="1" applyFill="1" applyBorder="1" applyAlignment="1">
      <alignment horizontal="left" vertical="center" wrapText="1" indent="1"/>
    </xf>
    <xf numFmtId="0" fontId="0" fillId="0" borderId="8" xfId="0" applyBorder="1" applyAlignment="1">
      <alignment horizontal="left" vertical="center" wrapText="1" indent="1"/>
    </xf>
    <xf numFmtId="0" fontId="0" fillId="0" borderId="4" xfId="0" applyBorder="1" applyAlignment="1">
      <alignment horizontal="left" vertical="center" wrapText="1" indent="1"/>
    </xf>
    <xf numFmtId="0" fontId="1" fillId="2" borderId="0" xfId="0" applyFont="1" applyFill="1" applyAlignment="1">
      <alignment horizontal="left" vertical="center" wrapText="1" indent="1"/>
    </xf>
    <xf numFmtId="0" fontId="0" fillId="2" borderId="0" xfId="0" applyFill="1" applyAlignment="1">
      <alignment horizontal="left" vertical="center" wrapText="1" indent="1"/>
    </xf>
    <xf numFmtId="0" fontId="0" fillId="0" borderId="0" xfId="0" applyAlignment="1">
      <alignment horizontal="left" vertical="center" wrapText="1"/>
    </xf>
    <xf numFmtId="0" fontId="5" fillId="3" borderId="0" xfId="0" applyFont="1" applyFill="1" applyAlignment="1">
      <alignment horizontal="left" vertical="center" wrapText="1" indent="1"/>
    </xf>
    <xf numFmtId="0" fontId="0" fillId="0" borderId="0" xfId="0" applyAlignment="1">
      <alignment horizontal="left" wrapText="1" indent="1"/>
    </xf>
    <xf numFmtId="0" fontId="1" fillId="7" borderId="16" xfId="0" applyFont="1" applyFill="1" applyBorder="1" applyAlignment="1">
      <alignment horizontal="left" vertical="center" wrapText="1" indent="1"/>
    </xf>
    <xf numFmtId="0" fontId="17" fillId="7" borderId="16"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0" fillId="0" borderId="3" xfId="0" applyBorder="1" applyAlignment="1">
      <alignment horizontal="left" vertical="center" wrapText="1" indent="1"/>
    </xf>
    <xf numFmtId="0" fontId="8" fillId="5" borderId="10" xfId="0" applyFont="1" applyFill="1" applyBorder="1" applyAlignment="1">
      <alignment wrapText="1"/>
    </xf>
    <xf numFmtId="0" fontId="0" fillId="5" borderId="10" xfId="0" applyFill="1" applyBorder="1" applyAlignment="1">
      <alignment wrapText="1"/>
    </xf>
    <xf numFmtId="0" fontId="1" fillId="2" borderId="0" xfId="0" applyFont="1" applyFill="1" applyAlignment="1">
      <alignment horizontal="left" vertical="center" wrapText="1"/>
    </xf>
    <xf numFmtId="0" fontId="0" fillId="2" borderId="0" xfId="0" applyFill="1" applyAlignment="1">
      <alignment horizontal="left" vertical="center" wrapText="1"/>
    </xf>
  </cellXfs>
  <cellStyles count="1">
    <cellStyle name="Normal" xfId="0" builtinId="0"/>
  </cellStyles>
  <dxfs count="3">
    <dxf>
      <numFmt numFmtId="164" formatCode="&quot;$&quot;#,##0.00"/>
    </dxf>
    <dxf>
      <numFmt numFmtId="164" formatCode="&quot;$&quot;#,##0.00"/>
    </dxf>
    <dxf>
      <numFmt numFmtId="164" formatCode="&quot;$&quot;#,##0.00"/>
    </dxf>
  </dxfs>
  <tableStyles count="0" defaultTableStyle="TableStyleMedium2" defaultPivotStyle="PivotStyleLight16"/>
  <colors>
    <mruColors>
      <color rgb="FFFF7C80"/>
      <color rgb="FFFF6600"/>
      <color rgb="FF245A8C"/>
      <color rgb="FF1D4971"/>
      <color rgb="FFFF33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24</xdr:row>
      <xdr:rowOff>238126</xdr:rowOff>
    </xdr:from>
    <xdr:to>
      <xdr:col>11</xdr:col>
      <xdr:colOff>6502</xdr:colOff>
      <xdr:row>26</xdr:row>
      <xdr:rowOff>131763</xdr:rowOff>
    </xdr:to>
    <xdr:pic>
      <xdr:nvPicPr>
        <xdr:cNvPr id="3" name="Picture 2">
          <a:extLst>
            <a:ext uri="{FF2B5EF4-FFF2-40B4-BE49-F238E27FC236}">
              <a16:creationId xmlns:a16="http://schemas.microsoft.com/office/drawing/2014/main" id="{5A52B4F4-EB65-4843-99F3-C9FDAD9C888F}"/>
            </a:ext>
          </a:extLst>
        </xdr:cNvPr>
        <xdr:cNvPicPr>
          <a:picLocks noChangeAspect="1"/>
        </xdr:cNvPicPr>
      </xdr:nvPicPr>
      <xdr:blipFill>
        <a:blip xmlns:r="http://schemas.openxmlformats.org/officeDocument/2006/relationships" r:embed="rId1"/>
        <a:stretch>
          <a:fillRect/>
        </a:stretch>
      </xdr:blipFill>
      <xdr:spPr>
        <a:xfrm>
          <a:off x="209549" y="12830176"/>
          <a:ext cx="6585103" cy="923924"/>
        </a:xfrm>
        <a:prstGeom prst="rect">
          <a:avLst/>
        </a:prstGeom>
      </xdr:spPr>
    </xdr:pic>
    <xdr:clientData/>
  </xdr:twoCellAnchor>
  <xdr:twoCellAnchor editAs="oneCell">
    <xdr:from>
      <xdr:col>0</xdr:col>
      <xdr:colOff>168728</xdr:colOff>
      <xdr:row>2</xdr:row>
      <xdr:rowOff>32655</xdr:rowOff>
    </xdr:from>
    <xdr:to>
      <xdr:col>11</xdr:col>
      <xdr:colOff>27682</xdr:colOff>
      <xdr:row>3</xdr:row>
      <xdr:rowOff>68034</xdr:rowOff>
    </xdr:to>
    <xdr:pic>
      <xdr:nvPicPr>
        <xdr:cNvPr id="4" name="Picture 3">
          <a:extLst>
            <a:ext uri="{FF2B5EF4-FFF2-40B4-BE49-F238E27FC236}">
              <a16:creationId xmlns:a16="http://schemas.microsoft.com/office/drawing/2014/main" id="{0E2063F6-1F3F-4621-8E57-E00C2A005917}"/>
            </a:ext>
          </a:extLst>
        </xdr:cNvPr>
        <xdr:cNvPicPr>
          <a:picLocks noChangeAspect="1"/>
        </xdr:cNvPicPr>
      </xdr:nvPicPr>
      <xdr:blipFill>
        <a:blip xmlns:r="http://schemas.openxmlformats.org/officeDocument/2006/relationships" r:embed="rId2"/>
        <a:stretch>
          <a:fillRect/>
        </a:stretch>
      </xdr:blipFill>
      <xdr:spPr>
        <a:xfrm>
          <a:off x="168728" y="372834"/>
          <a:ext cx="6662525" cy="1457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xdr:row>
      <xdr:rowOff>1</xdr:rowOff>
    </xdr:from>
    <xdr:to>
      <xdr:col>11</xdr:col>
      <xdr:colOff>1</xdr:colOff>
      <xdr:row>2</xdr:row>
      <xdr:rowOff>1423529</xdr:rowOff>
    </xdr:to>
    <xdr:pic>
      <xdr:nvPicPr>
        <xdr:cNvPr id="3" name="Picture 2">
          <a:extLst>
            <a:ext uri="{FF2B5EF4-FFF2-40B4-BE49-F238E27FC236}">
              <a16:creationId xmlns:a16="http://schemas.microsoft.com/office/drawing/2014/main" id="{1DBF5B35-62F0-447B-8B37-BEE39CF43A35}"/>
            </a:ext>
          </a:extLst>
        </xdr:cNvPr>
        <xdr:cNvPicPr>
          <a:picLocks noChangeAspect="1"/>
        </xdr:cNvPicPr>
      </xdr:nvPicPr>
      <xdr:blipFill>
        <a:blip xmlns:r="http://schemas.openxmlformats.org/officeDocument/2006/relationships" r:embed="rId1"/>
        <a:stretch>
          <a:fillRect/>
        </a:stretch>
      </xdr:blipFill>
      <xdr:spPr>
        <a:xfrm>
          <a:off x="180976" y="123826"/>
          <a:ext cx="6496050" cy="1423528"/>
        </a:xfrm>
        <a:prstGeom prst="rect">
          <a:avLst/>
        </a:prstGeom>
      </xdr:spPr>
    </xdr:pic>
    <xdr:clientData/>
  </xdr:twoCellAnchor>
  <xdr:twoCellAnchor editAs="oneCell">
    <xdr:from>
      <xdr:col>1</xdr:col>
      <xdr:colOff>0</xdr:colOff>
      <xdr:row>22</xdr:row>
      <xdr:rowOff>0</xdr:rowOff>
    </xdr:from>
    <xdr:to>
      <xdr:col>11</xdr:col>
      <xdr:colOff>89053</xdr:colOff>
      <xdr:row>23</xdr:row>
      <xdr:rowOff>161924</xdr:rowOff>
    </xdr:to>
    <xdr:pic>
      <xdr:nvPicPr>
        <xdr:cNvPr id="4" name="Picture 3">
          <a:extLst>
            <a:ext uri="{FF2B5EF4-FFF2-40B4-BE49-F238E27FC236}">
              <a16:creationId xmlns:a16="http://schemas.microsoft.com/office/drawing/2014/main" id="{6686A5C5-60AF-426D-A0C7-05DCBB6706DD}"/>
            </a:ext>
          </a:extLst>
        </xdr:cNvPr>
        <xdr:cNvPicPr>
          <a:picLocks noChangeAspect="1"/>
        </xdr:cNvPicPr>
      </xdr:nvPicPr>
      <xdr:blipFill>
        <a:blip xmlns:r="http://schemas.openxmlformats.org/officeDocument/2006/relationships" r:embed="rId2"/>
        <a:stretch>
          <a:fillRect/>
        </a:stretch>
      </xdr:blipFill>
      <xdr:spPr>
        <a:xfrm>
          <a:off x="180975" y="11715750"/>
          <a:ext cx="6585103" cy="923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39929</xdr:colOff>
      <xdr:row>3</xdr:row>
      <xdr:rowOff>47625</xdr:rowOff>
    </xdr:to>
    <xdr:pic>
      <xdr:nvPicPr>
        <xdr:cNvPr id="3" name="Picture 2">
          <a:extLst>
            <a:ext uri="{FF2B5EF4-FFF2-40B4-BE49-F238E27FC236}">
              <a16:creationId xmlns:a16="http://schemas.microsoft.com/office/drawing/2014/main" id="{A5A76C36-D021-4A23-97F2-3F4868E26DB3}"/>
            </a:ext>
          </a:extLst>
        </xdr:cNvPr>
        <xdr:cNvPicPr>
          <a:picLocks noChangeAspect="1"/>
        </xdr:cNvPicPr>
      </xdr:nvPicPr>
      <xdr:blipFill>
        <a:blip xmlns:r="http://schemas.openxmlformats.org/officeDocument/2006/relationships" r:embed="rId1"/>
        <a:stretch>
          <a:fillRect/>
        </a:stretch>
      </xdr:blipFill>
      <xdr:spPr>
        <a:xfrm>
          <a:off x="180975" y="381000"/>
          <a:ext cx="6650279" cy="1457325"/>
        </a:xfrm>
        <a:prstGeom prst="rect">
          <a:avLst/>
        </a:prstGeom>
      </xdr:spPr>
    </xdr:pic>
    <xdr:clientData/>
  </xdr:twoCellAnchor>
  <xdr:twoCellAnchor editAs="oneCell">
    <xdr:from>
      <xdr:col>1</xdr:col>
      <xdr:colOff>0</xdr:colOff>
      <xdr:row>22</xdr:row>
      <xdr:rowOff>0</xdr:rowOff>
    </xdr:from>
    <xdr:to>
      <xdr:col>10</xdr:col>
      <xdr:colOff>222403</xdr:colOff>
      <xdr:row>23</xdr:row>
      <xdr:rowOff>85724</xdr:rowOff>
    </xdr:to>
    <xdr:pic>
      <xdr:nvPicPr>
        <xdr:cNvPr id="4" name="Picture 3">
          <a:extLst>
            <a:ext uri="{FF2B5EF4-FFF2-40B4-BE49-F238E27FC236}">
              <a16:creationId xmlns:a16="http://schemas.microsoft.com/office/drawing/2014/main" id="{3F3D2BA0-E58E-4FFE-A3DF-1BE1D153DA41}"/>
            </a:ext>
          </a:extLst>
        </xdr:cNvPr>
        <xdr:cNvPicPr>
          <a:picLocks noChangeAspect="1"/>
        </xdr:cNvPicPr>
      </xdr:nvPicPr>
      <xdr:blipFill>
        <a:blip xmlns:r="http://schemas.openxmlformats.org/officeDocument/2006/relationships" r:embed="rId2"/>
        <a:stretch>
          <a:fillRect/>
        </a:stretch>
      </xdr:blipFill>
      <xdr:spPr>
        <a:xfrm>
          <a:off x="180975" y="11839575"/>
          <a:ext cx="6585103" cy="923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154229</xdr:colOff>
      <xdr:row>3</xdr:row>
      <xdr:rowOff>47625</xdr:rowOff>
    </xdr:to>
    <xdr:pic>
      <xdr:nvPicPr>
        <xdr:cNvPr id="3" name="Picture 2">
          <a:extLst>
            <a:ext uri="{FF2B5EF4-FFF2-40B4-BE49-F238E27FC236}">
              <a16:creationId xmlns:a16="http://schemas.microsoft.com/office/drawing/2014/main" id="{435AAB5A-9BAB-4ED3-ADDF-132BD54BB602}"/>
            </a:ext>
          </a:extLst>
        </xdr:cNvPr>
        <xdr:cNvPicPr>
          <a:picLocks noChangeAspect="1"/>
        </xdr:cNvPicPr>
      </xdr:nvPicPr>
      <xdr:blipFill>
        <a:blip xmlns:r="http://schemas.openxmlformats.org/officeDocument/2006/relationships" r:embed="rId1"/>
        <a:stretch>
          <a:fillRect/>
        </a:stretch>
      </xdr:blipFill>
      <xdr:spPr>
        <a:xfrm>
          <a:off x="180975" y="66675"/>
          <a:ext cx="6650279" cy="1457325"/>
        </a:xfrm>
        <a:prstGeom prst="rect">
          <a:avLst/>
        </a:prstGeom>
      </xdr:spPr>
    </xdr:pic>
    <xdr:clientData/>
  </xdr:twoCellAnchor>
  <xdr:twoCellAnchor editAs="oneCell">
    <xdr:from>
      <xdr:col>1</xdr:col>
      <xdr:colOff>0</xdr:colOff>
      <xdr:row>21</xdr:row>
      <xdr:rowOff>0</xdr:rowOff>
    </xdr:from>
    <xdr:to>
      <xdr:col>11</xdr:col>
      <xdr:colOff>82703</xdr:colOff>
      <xdr:row>22</xdr:row>
      <xdr:rowOff>285749</xdr:rowOff>
    </xdr:to>
    <xdr:pic>
      <xdr:nvPicPr>
        <xdr:cNvPr id="4" name="Picture 3">
          <a:extLst>
            <a:ext uri="{FF2B5EF4-FFF2-40B4-BE49-F238E27FC236}">
              <a16:creationId xmlns:a16="http://schemas.microsoft.com/office/drawing/2014/main" id="{FFC1CC78-8536-448D-840C-BDDFC105DF1C}"/>
            </a:ext>
          </a:extLst>
        </xdr:cNvPr>
        <xdr:cNvPicPr>
          <a:picLocks noChangeAspect="1"/>
        </xdr:cNvPicPr>
      </xdr:nvPicPr>
      <xdr:blipFill>
        <a:blip xmlns:r="http://schemas.openxmlformats.org/officeDocument/2006/relationships" r:embed="rId2"/>
        <a:stretch>
          <a:fillRect/>
        </a:stretch>
      </xdr:blipFill>
      <xdr:spPr>
        <a:xfrm>
          <a:off x="180975" y="11029950"/>
          <a:ext cx="6585103" cy="923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XFC38"/>
  <sheetViews>
    <sheetView showGridLines="0" tabSelected="1" topLeftCell="A11" zoomScale="120" zoomScaleNormal="120" workbookViewId="0">
      <selection activeCell="I17" sqref="I17"/>
    </sheetView>
  </sheetViews>
  <sheetFormatPr defaultColWidth="0" defaultRowHeight="31.5" customHeight="1" zeroHeight="1" x14ac:dyDescent="0.35"/>
  <cols>
    <col min="1" max="1" width="2.7265625" customWidth="1"/>
    <col min="2" max="2" width="5.7265625" customWidth="1"/>
    <col min="3" max="8" width="11.7265625" customWidth="1"/>
    <col min="9" max="9" width="16.7265625" customWidth="1"/>
    <col min="10" max="10" width="2.7265625" customWidth="1"/>
    <col min="11" max="11" width="3.7265625" customWidth="1"/>
    <col min="12" max="12" width="2.7265625" customWidth="1"/>
    <col min="13" max="24" width="7" hidden="1" customWidth="1"/>
    <col min="25" max="25" width="11" hidden="1" customWidth="1"/>
    <col min="26" max="16383" width="7" hidden="1"/>
    <col min="16384" max="16384" width="0.26953125" customWidth="1"/>
  </cols>
  <sheetData>
    <row r="1" spans="1:13" ht="7.5" hidden="1" customHeight="1" x14ac:dyDescent="0.35">
      <c r="A1">
        <f t="shared" ref="A1:L1" ca="1" si="0">CELL("width",A1)</f>
        <v>2</v>
      </c>
      <c r="B1">
        <f t="shared" ca="1" si="0"/>
        <v>5</v>
      </c>
      <c r="C1">
        <f t="shared" ca="1" si="0"/>
        <v>11</v>
      </c>
      <c r="D1">
        <f t="shared" ca="1" si="0"/>
        <v>11</v>
      </c>
      <c r="E1">
        <f t="shared" ca="1" si="0"/>
        <v>11</v>
      </c>
      <c r="F1">
        <f t="shared" ca="1" si="0"/>
        <v>11</v>
      </c>
      <c r="G1">
        <f t="shared" ca="1" si="0"/>
        <v>11</v>
      </c>
      <c r="H1">
        <f t="shared" ca="1" si="0"/>
        <v>11</v>
      </c>
      <c r="I1">
        <f t="shared" ca="1" si="0"/>
        <v>16</v>
      </c>
      <c r="J1">
        <f t="shared" ca="1" si="0"/>
        <v>2</v>
      </c>
      <c r="K1">
        <f t="shared" ca="1" si="0"/>
        <v>3</v>
      </c>
      <c r="L1">
        <f t="shared" ca="1" si="0"/>
        <v>2</v>
      </c>
      <c r="M1">
        <f ca="1">SUM(A1:K1)</f>
        <v>94</v>
      </c>
    </row>
    <row r="2" spans="1:13" s="23" customFormat="1" ht="3" customHeight="1" x14ac:dyDescent="0.35">
      <c r="A2" s="4"/>
      <c r="B2" s="66"/>
      <c r="C2" s="67"/>
      <c r="D2" s="67"/>
      <c r="E2" s="67"/>
      <c r="F2" s="67"/>
      <c r="G2" s="67"/>
      <c r="H2" s="67"/>
      <c r="I2" s="67"/>
      <c r="J2" s="67"/>
      <c r="K2" s="67"/>
      <c r="L2" s="18"/>
    </row>
    <row r="3" spans="1:13" ht="111.75" customHeight="1" x14ac:dyDescent="0.35">
      <c r="A3" s="7"/>
      <c r="B3" s="2"/>
      <c r="C3" s="2"/>
      <c r="D3" s="2"/>
      <c r="E3" s="2"/>
      <c r="F3" s="2"/>
      <c r="G3" s="2"/>
      <c r="H3" s="2"/>
      <c r="I3" s="2"/>
      <c r="J3" s="2"/>
      <c r="K3" s="2"/>
      <c r="L3" s="19"/>
    </row>
    <row r="4" spans="1:13" ht="36" customHeight="1" x14ac:dyDescent="0.75">
      <c r="A4" s="7"/>
      <c r="B4" s="56" t="s">
        <v>9</v>
      </c>
      <c r="C4" s="57"/>
      <c r="D4" s="57"/>
      <c r="E4" s="57"/>
      <c r="F4" s="57"/>
      <c r="G4" s="57"/>
      <c r="H4" s="57"/>
      <c r="I4" s="57"/>
      <c r="J4" s="57"/>
      <c r="K4" s="58"/>
      <c r="L4" s="19"/>
    </row>
    <row r="5" spans="1:13" ht="15.75" customHeight="1" x14ac:dyDescent="0.35">
      <c r="A5" s="7"/>
      <c r="B5" s="59" t="s">
        <v>30</v>
      </c>
      <c r="C5" s="60"/>
      <c r="D5" s="60"/>
      <c r="E5" s="60"/>
      <c r="F5" s="60"/>
      <c r="G5" s="60"/>
      <c r="H5" s="60"/>
      <c r="I5" s="60"/>
      <c r="J5" s="60"/>
      <c r="K5" s="58"/>
      <c r="L5" s="19"/>
    </row>
    <row r="6" spans="1:13" ht="24" customHeight="1" x14ac:dyDescent="0.45">
      <c r="A6" s="7"/>
      <c r="B6" s="61" t="s">
        <v>1</v>
      </c>
      <c r="C6" s="62"/>
      <c r="D6" s="62"/>
      <c r="E6" s="62"/>
      <c r="F6" s="62"/>
      <c r="G6" s="62"/>
      <c r="H6" s="62"/>
      <c r="I6" s="62"/>
      <c r="J6" s="62"/>
      <c r="K6" s="58"/>
      <c r="L6" s="19"/>
    </row>
    <row r="7" spans="1:13" ht="126.65" customHeight="1" x14ac:dyDescent="0.35">
      <c r="A7" s="7"/>
      <c r="B7" s="63" t="s">
        <v>42</v>
      </c>
      <c r="C7" s="64"/>
      <c r="D7" s="64"/>
      <c r="E7" s="64"/>
      <c r="F7" s="64"/>
      <c r="G7" s="64"/>
      <c r="H7" s="64"/>
      <c r="I7" s="64"/>
      <c r="J7" s="64"/>
      <c r="K7" s="65"/>
      <c r="L7" s="19"/>
    </row>
    <row r="8" spans="1:13" ht="30" customHeight="1" x14ac:dyDescent="0.35">
      <c r="A8" s="7"/>
      <c r="B8" s="71" t="s">
        <v>29</v>
      </c>
      <c r="C8" s="72"/>
      <c r="D8" s="72"/>
      <c r="E8" s="72"/>
      <c r="F8" s="72"/>
      <c r="G8" s="72"/>
      <c r="H8" s="72"/>
      <c r="I8" s="72"/>
      <c r="J8" s="72"/>
      <c r="K8" s="72"/>
      <c r="L8" s="19"/>
    </row>
    <row r="9" spans="1:13" ht="30" customHeight="1" x14ac:dyDescent="0.35">
      <c r="A9" s="7"/>
      <c r="B9" s="75" t="s">
        <v>2</v>
      </c>
      <c r="C9" s="76"/>
      <c r="D9" s="76"/>
      <c r="E9" s="76"/>
      <c r="F9" s="76"/>
      <c r="G9" s="76"/>
      <c r="H9" s="76"/>
      <c r="I9" s="76"/>
      <c r="J9" s="76"/>
      <c r="K9" s="2"/>
      <c r="L9" s="19"/>
    </row>
    <row r="10" spans="1:13" ht="27" customHeight="1" x14ac:dyDescent="0.35">
      <c r="A10" s="7"/>
      <c r="B10" s="54" t="str">
        <f ca="1">CONCATENATE("Fee for the anniversary changeover application = $",TEXT(I22,"0.00")," + ((A x N) ÷ 365), where:")</f>
        <v>Fee for the anniversary changeover application = $380.20 + ((A x N) ÷ 365), where:</v>
      </c>
      <c r="C10" s="55"/>
      <c r="D10" s="55"/>
      <c r="E10" s="55"/>
      <c r="F10" s="55"/>
      <c r="G10" s="55"/>
      <c r="H10" s="55"/>
      <c r="I10" s="55"/>
      <c r="J10" s="55"/>
      <c r="K10" s="2"/>
      <c r="L10" s="19"/>
    </row>
    <row r="11" spans="1:13" ht="29.25" customHeight="1" x14ac:dyDescent="0.35">
      <c r="A11" s="7"/>
      <c r="B11" s="77" t="s">
        <v>8</v>
      </c>
      <c r="C11" s="78"/>
      <c r="D11" s="78"/>
      <c r="E11" s="78"/>
      <c r="F11" s="78"/>
      <c r="G11" s="78"/>
      <c r="H11" s="78"/>
      <c r="I11" s="78"/>
      <c r="J11" s="78"/>
      <c r="K11" s="2"/>
      <c r="L11" s="19"/>
    </row>
    <row r="12" spans="1:13" ht="88.5" customHeight="1" x14ac:dyDescent="0.35">
      <c r="A12" s="7"/>
      <c r="B12" s="73" t="s">
        <v>41</v>
      </c>
      <c r="C12" s="74"/>
      <c r="D12" s="74"/>
      <c r="E12" s="74"/>
      <c r="F12" s="74"/>
      <c r="G12" s="74"/>
      <c r="H12" s="74"/>
      <c r="I12" s="74"/>
      <c r="J12" s="74"/>
      <c r="K12" s="2"/>
      <c r="L12" s="19"/>
    </row>
    <row r="13" spans="1:13" ht="18.75" customHeight="1" x14ac:dyDescent="0.35">
      <c r="A13" s="7"/>
      <c r="B13" s="75" t="s">
        <v>3</v>
      </c>
      <c r="C13" s="76"/>
      <c r="D13" s="76"/>
      <c r="E13" s="76"/>
      <c r="F13" s="76"/>
      <c r="G13" s="76"/>
      <c r="H13" s="76"/>
      <c r="I13" s="76"/>
      <c r="J13" s="76"/>
      <c r="K13" s="2"/>
      <c r="L13" s="19"/>
    </row>
    <row r="14" spans="1:13" ht="27" customHeight="1" x14ac:dyDescent="0.35">
      <c r="A14" s="7"/>
      <c r="B14" s="79" t="s">
        <v>45</v>
      </c>
      <c r="C14" s="79"/>
      <c r="D14" s="79"/>
      <c r="E14" s="79"/>
      <c r="F14" s="79"/>
      <c r="G14" s="79"/>
      <c r="H14" s="79"/>
      <c r="I14" s="79"/>
      <c r="J14" s="79"/>
      <c r="K14" s="2"/>
      <c r="L14" s="19"/>
    </row>
    <row r="15" spans="1:13" ht="22.5" customHeight="1" x14ac:dyDescent="0.35">
      <c r="A15" s="7"/>
      <c r="B15" s="54" t="str">
        <f ca="1">CONCATENATE("Fee = $",TEXT(I22,"0.00")," + {(Sum of Annual fee for each project site) x N ÷ 365}")</f>
        <v>Fee = $380.20 + {(Sum of Annual fee for each project site) x N ÷ 365}</v>
      </c>
      <c r="C15" s="55"/>
      <c r="D15" s="55"/>
      <c r="E15" s="55"/>
      <c r="F15" s="55"/>
      <c r="G15" s="55"/>
      <c r="H15" s="55"/>
      <c r="I15" s="55"/>
      <c r="J15" s="50"/>
      <c r="K15" s="2"/>
      <c r="L15" s="19"/>
    </row>
    <row r="16" spans="1:13" ht="18.75" customHeight="1" x14ac:dyDescent="0.35">
      <c r="A16" s="7"/>
      <c r="B16" s="9"/>
      <c r="C16" s="9"/>
      <c r="D16" s="9"/>
      <c r="E16" s="9"/>
      <c r="F16" s="9"/>
      <c r="G16" s="9"/>
      <c r="H16" s="9"/>
      <c r="I16" s="9"/>
      <c r="J16" s="9"/>
      <c r="K16" s="9"/>
      <c r="L16" s="19"/>
    </row>
    <row r="17" spans="1:12" ht="29.25" customHeight="1" x14ac:dyDescent="0.35">
      <c r="A17" s="7"/>
      <c r="B17" s="9"/>
      <c r="C17" s="51" t="s">
        <v>34</v>
      </c>
      <c r="D17" s="52"/>
      <c r="E17" s="52"/>
      <c r="F17" s="52"/>
      <c r="G17" s="52"/>
      <c r="H17" s="53"/>
      <c r="I17" s="26">
        <v>45198</v>
      </c>
      <c r="J17" s="9"/>
      <c r="K17" s="9"/>
      <c r="L17" s="19"/>
    </row>
    <row r="18" spans="1:12" ht="29.25" customHeight="1" x14ac:dyDescent="0.35">
      <c r="A18" s="7"/>
      <c r="B18" s="9"/>
      <c r="C18" s="51" t="s">
        <v>35</v>
      </c>
      <c r="D18" s="52"/>
      <c r="E18" s="52"/>
      <c r="F18" s="52"/>
      <c r="G18" s="52"/>
      <c r="H18" s="53"/>
      <c r="I18" s="26">
        <v>45503</v>
      </c>
      <c r="J18" s="9"/>
      <c r="K18" s="9"/>
      <c r="L18" s="19"/>
    </row>
    <row r="19" spans="1:12" ht="115.5" customHeight="1" x14ac:dyDescent="0.35">
      <c r="A19" s="7"/>
      <c r="B19" s="9"/>
      <c r="C19" s="51" t="s">
        <v>37</v>
      </c>
      <c r="D19" s="52"/>
      <c r="E19" s="52"/>
      <c r="F19" s="52"/>
      <c r="G19" s="52"/>
      <c r="H19" s="53"/>
      <c r="I19" s="27">
        <v>1000</v>
      </c>
      <c r="J19" s="9"/>
      <c r="K19" s="9"/>
      <c r="L19" s="19"/>
    </row>
    <row r="20" spans="1:12" ht="36" customHeight="1" x14ac:dyDescent="0.35">
      <c r="A20" s="7"/>
      <c r="B20" s="9"/>
      <c r="C20" s="51" t="str">
        <f>CONCATENATE("The changeover fee has been calculated to the new anniversary date, an additional ",I18-I17," days")</f>
        <v>The changeover fee has been calculated to the new anniversary date, an additional 305 days</v>
      </c>
      <c r="D20" s="52"/>
      <c r="E20" s="52"/>
      <c r="F20" s="52"/>
      <c r="G20" s="52"/>
      <c r="H20" s="53"/>
      <c r="I20" s="28">
        <f>I18-I17</f>
        <v>305</v>
      </c>
      <c r="J20" s="9"/>
      <c r="K20" s="9"/>
      <c r="L20" s="19"/>
    </row>
    <row r="21" spans="1:12" ht="30" customHeight="1" x14ac:dyDescent="0.35">
      <c r="A21" s="7"/>
      <c r="B21" s="9"/>
      <c r="C21" s="51" t="str">
        <f>CONCATENATE("The pro-rata annual fee for the anniversary date extension is ",TEXT(I21,"$#.#0"))</f>
        <v>The pro-rata annual fee for the anniversary date extension is $835.62</v>
      </c>
      <c r="D21" s="52"/>
      <c r="E21" s="52"/>
      <c r="F21" s="52"/>
      <c r="G21" s="52"/>
      <c r="H21" s="53"/>
      <c r="I21" s="29">
        <f>(I18-I17)/365*I19</f>
        <v>835.61643835616439</v>
      </c>
      <c r="J21" s="9"/>
      <c r="K21" s="9"/>
      <c r="L21" s="19"/>
    </row>
    <row r="22" spans="1:12" ht="30" customHeight="1" x14ac:dyDescent="0.35">
      <c r="A22" s="7"/>
      <c r="B22" s="9"/>
      <c r="C22" s="51" t="str">
        <f ca="1">CONCATENATE("The application fee is $",TEXT(I22,"0.00"))</f>
        <v>The application fee is $380.20</v>
      </c>
      <c r="D22" s="52"/>
      <c r="E22" s="52"/>
      <c r="F22" s="52"/>
      <c r="G22" s="52"/>
      <c r="H22" s="53"/>
      <c r="I22" s="29">
        <f ca="1">IF(I19&lt;1,"",IF(TODAY()&gt;DATE(YEAR(TODAY()),6,30),VLOOKUP(DATE(YEAR(TODAY()),7,1),appfee,3,FALSE),VLOOKUP(DATE(YEAR(TODAY())-1,7,1),appfee,3,FALSE)))</f>
        <v>380.2</v>
      </c>
      <c r="J22" s="43"/>
      <c r="K22" s="9"/>
      <c r="L22" s="19"/>
    </row>
    <row r="23" spans="1:12" ht="36" customHeight="1" x14ac:dyDescent="0.35">
      <c r="A23" s="7"/>
      <c r="B23" s="9"/>
      <c r="C23" s="82" t="str">
        <f ca="1">CONCATENATE("Total fee for changing the environmental authority
 anniversary date to ",TEXT(I18,"DD MMMMMMMMMM YYYY")," is ",TEXT(I23,"$0.00"))</f>
        <v>Total fee for changing the environmental authority
 anniversary date to 30 July 2024 is $1215.82</v>
      </c>
      <c r="D23" s="83"/>
      <c r="E23" s="83"/>
      <c r="F23" s="83"/>
      <c r="G23" s="83"/>
      <c r="H23" s="84"/>
      <c r="I23" s="30">
        <f ca="1">IF(I19&lt;1,"",I21+I22)</f>
        <v>1215.8164383561643</v>
      </c>
      <c r="J23" s="9"/>
      <c r="K23" s="9"/>
      <c r="L23" s="19"/>
    </row>
    <row r="24" spans="1:12" ht="18.75" customHeight="1" x14ac:dyDescent="0.35">
      <c r="A24" s="7"/>
      <c r="B24" s="80"/>
      <c r="C24" s="81"/>
      <c r="D24" s="81"/>
      <c r="E24" s="81"/>
      <c r="F24" s="81"/>
      <c r="G24" s="81"/>
      <c r="H24" s="81"/>
      <c r="I24" s="81"/>
      <c r="J24" s="81"/>
      <c r="K24" s="9"/>
      <c r="L24" s="19"/>
    </row>
    <row r="25" spans="1:12" ht="14.25" customHeight="1" x14ac:dyDescent="0.35">
      <c r="A25" s="7"/>
      <c r="B25" s="68" t="s">
        <v>47</v>
      </c>
      <c r="C25" s="69"/>
      <c r="D25" s="69"/>
      <c r="E25" s="69"/>
      <c r="F25" s="69"/>
      <c r="G25" s="69"/>
      <c r="H25" s="69"/>
      <c r="I25" s="69"/>
      <c r="J25" s="69"/>
      <c r="K25" s="70"/>
      <c r="L25" s="19"/>
    </row>
    <row r="26" spans="1:12" ht="62.25" customHeight="1" x14ac:dyDescent="0.35">
      <c r="A26" s="7"/>
      <c r="B26" s="44"/>
      <c r="C26" s="45"/>
      <c r="D26" s="45"/>
      <c r="E26" s="45"/>
      <c r="F26" s="45"/>
      <c r="G26" s="45"/>
      <c r="H26" s="45"/>
      <c r="I26" s="45"/>
      <c r="J26" s="45"/>
      <c r="L26" s="19"/>
    </row>
    <row r="27" spans="1:12" s="40" customFormat="1" ht="11.25" customHeight="1" x14ac:dyDescent="0.35">
      <c r="A27" s="11"/>
      <c r="B27" s="48"/>
      <c r="C27" s="49"/>
      <c r="D27" s="49"/>
      <c r="E27" s="49"/>
      <c r="F27" s="49"/>
      <c r="G27" s="49"/>
      <c r="H27" s="49"/>
      <c r="I27" s="49"/>
      <c r="J27" s="49"/>
      <c r="K27" s="49"/>
      <c r="L27" s="20"/>
    </row>
    <row r="28" spans="1:12" ht="31.5" hidden="1" customHeight="1" x14ac:dyDescent="0.35">
      <c r="A28" s="2"/>
    </row>
    <row r="29" spans="1:12" ht="5.25" customHeight="1" x14ac:dyDescent="0.35"/>
    <row r="30" spans="1:12" s="21" customFormat="1" ht="2.25" customHeight="1" x14ac:dyDescent="0.35">
      <c r="A30" s="42"/>
      <c r="B30"/>
      <c r="C30"/>
      <c r="D30"/>
      <c r="E30"/>
      <c r="F30"/>
      <c r="G30"/>
      <c r="H30"/>
      <c r="I30"/>
      <c r="J30"/>
      <c r="K30"/>
    </row>
    <row r="32" spans="1:12" ht="0.75" customHeight="1" x14ac:dyDescent="0.35"/>
    <row r="33" customFormat="1" ht="31.5" hidden="1" customHeight="1" x14ac:dyDescent="0.35"/>
    <row r="34" customFormat="1" ht="31.5" hidden="1" customHeight="1" x14ac:dyDescent="0.35"/>
    <row r="35" customFormat="1" ht="31.5" hidden="1" customHeight="1" x14ac:dyDescent="0.35"/>
    <row r="36" customFormat="1" ht="31.5" hidden="1" customHeight="1" x14ac:dyDescent="0.35"/>
    <row r="37" customFormat="1" ht="31.5" hidden="1" customHeight="1" x14ac:dyDescent="0.35"/>
    <row r="38" customFormat="1" ht="31.5" hidden="1" customHeight="1" x14ac:dyDescent="0.35"/>
  </sheetData>
  <sheetProtection algorithmName="SHA-512" hashValue="W8OQsZSb1LE3K5oXQ9s0FMlkx/7vcfdKYCxEgeGSHxMjzOUsIQjdyyGTeqITcQ46xb7r5CWPHakaSjw0PqXq5Q==" saltValue="pYXAmbZt/FyduxmRLMZZwQ==" spinCount="100000" sheet="1" scenarios="1" formatRows="0" selectLockedCells="1"/>
  <mergeCells count="22">
    <mergeCell ref="C19:H19"/>
    <mergeCell ref="B2:K2"/>
    <mergeCell ref="B25:K25"/>
    <mergeCell ref="C20:H20"/>
    <mergeCell ref="B8:K8"/>
    <mergeCell ref="B12:J12"/>
    <mergeCell ref="B13:J13"/>
    <mergeCell ref="B9:J9"/>
    <mergeCell ref="B10:J10"/>
    <mergeCell ref="B11:J11"/>
    <mergeCell ref="B14:J14"/>
    <mergeCell ref="B24:J24"/>
    <mergeCell ref="C21:H21"/>
    <mergeCell ref="C22:H22"/>
    <mergeCell ref="C23:H23"/>
    <mergeCell ref="C17:H17"/>
    <mergeCell ref="C18:H18"/>
    <mergeCell ref="B15:I15"/>
    <mergeCell ref="B4:K4"/>
    <mergeCell ref="B5:K5"/>
    <mergeCell ref="B6:K6"/>
    <mergeCell ref="B7:K7"/>
  </mergeCells>
  <dataValidations xWindow="940" yWindow="473" count="3">
    <dataValidation type="decimal" operator="greaterThan" allowBlank="1" showInputMessage="1" showErrorMessage="1" error="Please use this date format DD/MM/YYYY" prompt="Annual fee" sqref="I19" xr:uid="{00000000-0002-0000-0000-000000000000}">
      <formula1>200</formula1>
    </dataValidation>
    <dataValidation type="date" allowBlank="1" showInputMessage="1" showErrorMessage="1" error="Please use this date format DD/MM/YYYY, or date is outside range (must not be more than a year from today)._x000a__x000a_" prompt="Anniversary date to which fees have been paid_x000a_Date format_x000a_DD/MM/YYYY " sqref="I17" xr:uid="{00000000-0002-0000-0000-000001000000}">
      <formula1>TODAY()-365</formula1>
      <formula2>TODAY()+365</formula2>
    </dataValidation>
    <dataValidation type="date" allowBlank="1" showInputMessage="1" showErrorMessage="1" error="Please use this date format DD/MM/YYYY" prompt="Must be within a year after the current anniversary date_x000a_Format_x000a_DD/MM/YYYY " sqref="I18" xr:uid="{00000000-0002-0000-0000-000002000000}">
      <formula1>I17</formula1>
      <formula2>I17+366</formula2>
    </dataValidation>
  </dataValidations>
  <printOptions horizontalCentered="1" verticalCentered="1"/>
  <pageMargins left="0" right="0" top="0" bottom="0" header="0" footer="0"/>
  <pageSetup paperSize="9" scale="9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XFC105"/>
  <sheetViews>
    <sheetView showGridLines="0" topLeftCell="A4" zoomScaleNormal="100" workbookViewId="0">
      <selection activeCell="I15" sqref="I15"/>
    </sheetView>
  </sheetViews>
  <sheetFormatPr defaultColWidth="0" defaultRowHeight="14.5" zeroHeight="1" x14ac:dyDescent="0.35"/>
  <cols>
    <col min="1" max="1" width="2.7265625" customWidth="1"/>
    <col min="2" max="2" width="5.7265625" customWidth="1"/>
    <col min="3" max="8" width="11.453125" customWidth="1"/>
    <col min="9" max="9" width="16.7265625" customWidth="1"/>
    <col min="10" max="10" width="2.7265625" customWidth="1"/>
    <col min="11" max="11" width="3.7265625" customWidth="1"/>
    <col min="12" max="12" width="2.7265625" customWidth="1"/>
    <col min="13" max="29" width="0" hidden="1" customWidth="1"/>
    <col min="30" max="16383" width="9.1796875" hidden="1"/>
    <col min="16384" max="16384" width="0.453125" customWidth="1"/>
  </cols>
  <sheetData>
    <row r="1" spans="1:28" ht="63.75" hidden="1" customHeight="1" x14ac:dyDescent="0.35">
      <c r="A1">
        <f t="shared" ref="A1:L1" ca="1" si="0">CELL("width",A1)</f>
        <v>2</v>
      </c>
      <c r="B1">
        <f t="shared" ca="1" si="0"/>
        <v>5</v>
      </c>
      <c r="C1">
        <f t="shared" ca="1" si="0"/>
        <v>11</v>
      </c>
      <c r="D1">
        <f t="shared" ca="1" si="0"/>
        <v>11</v>
      </c>
      <c r="E1">
        <f t="shared" ca="1" si="0"/>
        <v>11</v>
      </c>
      <c r="F1">
        <f t="shared" ca="1" si="0"/>
        <v>11</v>
      </c>
      <c r="G1">
        <f t="shared" ca="1" si="0"/>
        <v>11</v>
      </c>
      <c r="H1">
        <f t="shared" ca="1" si="0"/>
        <v>11</v>
      </c>
      <c r="I1">
        <f t="shared" ca="1" si="0"/>
        <v>16</v>
      </c>
      <c r="J1">
        <f t="shared" ca="1" si="0"/>
        <v>2</v>
      </c>
      <c r="K1">
        <f t="shared" ca="1" si="0"/>
        <v>3</v>
      </c>
      <c r="L1">
        <f t="shared" ca="1" si="0"/>
        <v>2</v>
      </c>
      <c r="M1">
        <f ca="1">SUM(A1:L1)</f>
        <v>96</v>
      </c>
      <c r="N1">
        <v>8</v>
      </c>
      <c r="P1">
        <v>2</v>
      </c>
      <c r="Q1">
        <v>5</v>
      </c>
      <c r="R1" s="3" t="e">
        <f>RowHeight</f>
        <v>#NAME?</v>
      </c>
      <c r="S1">
        <v>11</v>
      </c>
      <c r="T1">
        <v>11</v>
      </c>
      <c r="U1">
        <v>11</v>
      </c>
      <c r="V1">
        <v>11</v>
      </c>
      <c r="W1">
        <v>11</v>
      </c>
      <c r="X1">
        <v>16</v>
      </c>
      <c r="Y1">
        <v>2</v>
      </c>
      <c r="Z1">
        <v>3</v>
      </c>
      <c r="AA1">
        <v>2</v>
      </c>
      <c r="AB1" t="e">
        <f>SUM(P1:AA1)</f>
        <v>#NAME?</v>
      </c>
    </row>
    <row r="2" spans="1:28" ht="5.25" customHeight="1" x14ac:dyDescent="0.35">
      <c r="A2" s="4"/>
      <c r="B2" s="5"/>
      <c r="C2" s="5"/>
      <c r="D2" s="5"/>
      <c r="E2" s="5"/>
      <c r="F2" s="5"/>
      <c r="G2" s="5"/>
      <c r="H2" s="5"/>
      <c r="I2" s="5"/>
      <c r="J2" s="5"/>
      <c r="K2" s="5"/>
      <c r="L2" s="6"/>
      <c r="P2" s="2"/>
      <c r="Q2" s="3"/>
      <c r="R2" s="3"/>
    </row>
    <row r="3" spans="1:28" ht="115.5" customHeight="1" x14ac:dyDescent="0.35">
      <c r="A3" s="7"/>
      <c r="B3" s="2"/>
      <c r="C3" s="2"/>
      <c r="D3" s="2"/>
      <c r="E3" s="2"/>
      <c r="F3" s="2"/>
      <c r="G3" s="2"/>
      <c r="H3" s="2"/>
      <c r="I3" s="2"/>
      <c r="J3" s="2"/>
      <c r="K3" s="2"/>
      <c r="L3" s="8"/>
      <c r="P3" s="2"/>
      <c r="Q3" s="3"/>
      <c r="R3" s="3"/>
    </row>
    <row r="4" spans="1:28" ht="29.25" customHeight="1" x14ac:dyDescent="0.75">
      <c r="A4" s="7"/>
      <c r="B4" s="56" t="s">
        <v>9</v>
      </c>
      <c r="C4" s="57"/>
      <c r="D4" s="57"/>
      <c r="E4" s="57"/>
      <c r="F4" s="57"/>
      <c r="G4" s="57"/>
      <c r="H4" s="57"/>
      <c r="I4" s="57"/>
      <c r="J4" s="57"/>
      <c r="K4" s="58"/>
      <c r="L4" s="8"/>
      <c r="P4" s="2"/>
    </row>
    <row r="5" spans="1:28" ht="21" customHeight="1" x14ac:dyDescent="0.35">
      <c r="A5" s="7"/>
      <c r="B5" s="59" t="s">
        <v>30</v>
      </c>
      <c r="C5" s="60"/>
      <c r="D5" s="60"/>
      <c r="E5" s="60"/>
      <c r="F5" s="60"/>
      <c r="G5" s="60"/>
      <c r="H5" s="60"/>
      <c r="I5" s="60"/>
      <c r="J5" s="60"/>
      <c r="K5" s="58"/>
      <c r="L5" s="8"/>
      <c r="P5" s="2"/>
    </row>
    <row r="6" spans="1:28" ht="30" customHeight="1" x14ac:dyDescent="0.45">
      <c r="A6" s="7"/>
      <c r="B6" s="61" t="s">
        <v>1</v>
      </c>
      <c r="C6" s="62"/>
      <c r="D6" s="62"/>
      <c r="E6" s="62"/>
      <c r="F6" s="62"/>
      <c r="G6" s="62"/>
      <c r="H6" s="62"/>
      <c r="I6" s="62"/>
      <c r="J6" s="62"/>
      <c r="K6" s="58"/>
      <c r="L6" s="8"/>
      <c r="P6" s="2"/>
    </row>
    <row r="7" spans="1:28" ht="126.65" customHeight="1" x14ac:dyDescent="0.35">
      <c r="A7" s="7"/>
      <c r="B7" s="63" t="s">
        <v>44</v>
      </c>
      <c r="C7" s="64"/>
      <c r="D7" s="64"/>
      <c r="E7" s="64"/>
      <c r="F7" s="64"/>
      <c r="G7" s="64"/>
      <c r="H7" s="64"/>
      <c r="I7" s="64"/>
      <c r="J7" s="64"/>
      <c r="K7" s="65"/>
      <c r="L7" s="8"/>
      <c r="P7" s="2"/>
    </row>
    <row r="8" spans="1:28" ht="22.5" customHeight="1" x14ac:dyDescent="0.35">
      <c r="A8" s="7"/>
      <c r="B8" s="91" t="s">
        <v>31</v>
      </c>
      <c r="C8" s="72"/>
      <c r="D8" s="72"/>
      <c r="E8" s="72"/>
      <c r="F8" s="72"/>
      <c r="G8" s="72"/>
      <c r="H8" s="72"/>
      <c r="I8" s="72"/>
      <c r="J8" s="72"/>
      <c r="K8" s="72"/>
      <c r="L8" s="8"/>
      <c r="P8" s="2"/>
    </row>
    <row r="9" spans="1:28" ht="22.5" customHeight="1" x14ac:dyDescent="0.35">
      <c r="A9" s="7"/>
      <c r="B9" s="88" t="s">
        <v>19</v>
      </c>
      <c r="C9" s="89"/>
      <c r="D9" s="89"/>
      <c r="E9" s="89"/>
      <c r="F9" s="89"/>
      <c r="G9" s="89"/>
      <c r="H9" s="89"/>
      <c r="I9" s="89"/>
      <c r="J9" s="89"/>
      <c r="K9" s="72"/>
      <c r="L9" s="8"/>
      <c r="P9" s="2"/>
    </row>
    <row r="10" spans="1:28" ht="30" customHeight="1" x14ac:dyDescent="0.35">
      <c r="A10" s="7"/>
      <c r="B10" s="88" t="s">
        <v>10</v>
      </c>
      <c r="C10" s="89"/>
      <c r="D10" s="89"/>
      <c r="E10" s="89"/>
      <c r="F10" s="89"/>
      <c r="G10" s="89"/>
      <c r="H10" s="89"/>
      <c r="I10" s="89"/>
      <c r="J10" s="89"/>
      <c r="K10" s="72"/>
      <c r="L10" s="8"/>
      <c r="P10" s="2"/>
    </row>
    <row r="11" spans="1:28" ht="45" customHeight="1" x14ac:dyDescent="0.35">
      <c r="A11" s="7"/>
      <c r="B11" s="88" t="s">
        <v>23</v>
      </c>
      <c r="C11" s="88"/>
      <c r="D11" s="88"/>
      <c r="E11" s="88"/>
      <c r="F11" s="88"/>
      <c r="G11" s="88"/>
      <c r="H11" s="88"/>
      <c r="I11" s="88"/>
      <c r="J11" s="88"/>
      <c r="K11" s="88"/>
      <c r="L11" s="8"/>
      <c r="P11" s="2"/>
    </row>
    <row r="12" spans="1:28" ht="22.5" customHeight="1" x14ac:dyDescent="0.35">
      <c r="A12" s="7"/>
      <c r="B12" s="88" t="s">
        <v>24</v>
      </c>
      <c r="C12" s="89"/>
      <c r="D12" s="89"/>
      <c r="E12" s="89"/>
      <c r="F12" s="89"/>
      <c r="G12" s="89"/>
      <c r="H12" s="89"/>
      <c r="I12" s="89"/>
      <c r="J12" s="89"/>
      <c r="K12" s="72"/>
      <c r="L12" s="8"/>
      <c r="P12" s="2"/>
    </row>
    <row r="13" spans="1:28" ht="60.75" customHeight="1" x14ac:dyDescent="0.35">
      <c r="A13" s="7"/>
      <c r="B13" s="88" t="s">
        <v>20</v>
      </c>
      <c r="C13" s="89"/>
      <c r="D13" s="89"/>
      <c r="E13" s="89"/>
      <c r="F13" s="89"/>
      <c r="G13" s="89"/>
      <c r="H13" s="89"/>
      <c r="I13" s="89"/>
      <c r="J13" s="89"/>
      <c r="K13" s="72"/>
      <c r="L13" s="8"/>
      <c r="P13" s="2"/>
    </row>
    <row r="14" spans="1:28" ht="14.25" customHeight="1" x14ac:dyDescent="0.35">
      <c r="A14" s="7"/>
      <c r="B14" s="88"/>
      <c r="C14" s="89"/>
      <c r="D14" s="89"/>
      <c r="E14" s="89"/>
      <c r="F14" s="89"/>
      <c r="G14" s="89"/>
      <c r="H14" s="89"/>
      <c r="I14" s="89"/>
      <c r="J14" s="89"/>
      <c r="K14" s="72"/>
      <c r="L14" s="8"/>
      <c r="P14" s="2"/>
    </row>
    <row r="15" spans="1:28" ht="32.25" customHeight="1" x14ac:dyDescent="0.35">
      <c r="A15" s="7"/>
      <c r="B15" s="9"/>
      <c r="C15" s="85" t="s">
        <v>36</v>
      </c>
      <c r="D15" s="86"/>
      <c r="E15" s="86"/>
      <c r="F15" s="86"/>
      <c r="G15" s="86"/>
      <c r="H15" s="87"/>
      <c r="I15" s="33">
        <v>555</v>
      </c>
      <c r="J15" s="9"/>
      <c r="K15" s="9"/>
      <c r="L15" s="8"/>
      <c r="P15" s="2"/>
    </row>
    <row r="16" spans="1:28" ht="81.650000000000006" customHeight="1" x14ac:dyDescent="0.35">
      <c r="A16" s="7"/>
      <c r="B16" s="9"/>
      <c r="C16" s="85" t="s">
        <v>38</v>
      </c>
      <c r="D16" s="86"/>
      <c r="E16" s="86"/>
      <c r="F16" s="86"/>
      <c r="G16" s="86"/>
      <c r="H16" s="87"/>
      <c r="I16" s="34">
        <v>666</v>
      </c>
      <c r="J16" s="9"/>
      <c r="K16" s="9"/>
      <c r="L16" s="8"/>
      <c r="P16" s="2"/>
    </row>
    <row r="17" spans="1:16" ht="42" customHeight="1" x14ac:dyDescent="0.35">
      <c r="A17" s="7"/>
      <c r="B17" s="9"/>
      <c r="C17" s="85" t="s">
        <v>4</v>
      </c>
      <c r="D17" s="86"/>
      <c r="E17" s="86"/>
      <c r="F17" s="86"/>
      <c r="G17" s="86"/>
      <c r="H17" s="87"/>
      <c r="I17" s="35">
        <v>45163</v>
      </c>
      <c r="J17" s="9"/>
      <c r="K17" s="9"/>
      <c r="L17" s="8"/>
      <c r="P17" s="2"/>
    </row>
    <row r="18" spans="1:16" ht="42" customHeight="1" x14ac:dyDescent="0.35">
      <c r="A18" s="7"/>
      <c r="B18" s="9"/>
      <c r="C18" s="85" t="s">
        <v>11</v>
      </c>
      <c r="D18" s="86"/>
      <c r="E18" s="86"/>
      <c r="F18" s="86"/>
      <c r="G18" s="86"/>
      <c r="H18" s="87"/>
      <c r="I18" s="35">
        <v>45347</v>
      </c>
      <c r="J18" s="10"/>
      <c r="K18" s="9"/>
      <c r="L18" s="8"/>
      <c r="P18" s="2"/>
    </row>
    <row r="19" spans="1:16" ht="42" customHeight="1" x14ac:dyDescent="0.35">
      <c r="A19" s="7"/>
      <c r="B19" s="9"/>
      <c r="C19" s="85" t="str">
        <f>CONCATENATE("The number of days from the day the amendment takes effect until the next anniversary day for the authority (",I18-I17," days)")</f>
        <v>The number of days from the day the amendment takes effect until the next anniversary day for the authority (184 days)</v>
      </c>
      <c r="D19" s="86"/>
      <c r="E19" s="86"/>
      <c r="F19" s="86"/>
      <c r="G19" s="86"/>
      <c r="H19" s="87"/>
      <c r="I19" s="31">
        <f>I18-I17</f>
        <v>184</v>
      </c>
      <c r="J19" s="9"/>
      <c r="K19" s="9"/>
      <c r="L19" s="8"/>
      <c r="P19" s="2"/>
    </row>
    <row r="20" spans="1:16" ht="42" customHeight="1" x14ac:dyDescent="0.35">
      <c r="A20" s="7"/>
      <c r="B20" s="9"/>
      <c r="C20" s="85" t="str">
        <f>CONCATENATE("*Supplementary annual fee is ",TEXT((I16-I15)*I19/365,"$0.00"))</f>
        <v>*Supplementary annual fee is $55.96</v>
      </c>
      <c r="D20" s="86"/>
      <c r="E20" s="86"/>
      <c r="F20" s="86"/>
      <c r="G20" s="86"/>
      <c r="H20" s="87"/>
      <c r="I20" s="32">
        <f>(I16-I15)/365*I19</f>
        <v>55.956164383561649</v>
      </c>
      <c r="J20" s="9"/>
      <c r="K20" s="9"/>
      <c r="L20" s="8"/>
      <c r="P20" s="2"/>
    </row>
    <row r="21" spans="1:16" ht="26.25" customHeight="1" x14ac:dyDescent="0.35">
      <c r="A21" s="7"/>
      <c r="B21" s="88"/>
      <c r="C21" s="89"/>
      <c r="D21" s="89"/>
      <c r="E21" s="89"/>
      <c r="F21" s="89"/>
      <c r="G21" s="89"/>
      <c r="H21" s="89"/>
      <c r="I21" s="89"/>
      <c r="J21" s="89"/>
      <c r="K21" s="72"/>
      <c r="L21" s="8"/>
      <c r="P21" s="2"/>
    </row>
    <row r="22" spans="1:16" ht="15.75" customHeight="1" x14ac:dyDescent="0.35">
      <c r="A22" s="7"/>
      <c r="B22" s="68" t="s">
        <v>46</v>
      </c>
      <c r="C22" s="69"/>
      <c r="D22" s="69"/>
      <c r="E22" s="69"/>
      <c r="F22" s="69"/>
      <c r="G22" s="69"/>
      <c r="H22" s="69"/>
      <c r="I22" s="69"/>
      <c r="J22" s="69"/>
      <c r="K22" s="70"/>
      <c r="L22" s="8"/>
      <c r="P22" s="2"/>
    </row>
    <row r="23" spans="1:16" ht="60" customHeight="1" x14ac:dyDescent="0.35">
      <c r="A23" s="7"/>
      <c r="B23" s="63"/>
      <c r="C23" s="90"/>
      <c r="D23" s="90"/>
      <c r="E23" s="90"/>
      <c r="F23" s="90"/>
      <c r="G23" s="90"/>
      <c r="H23" s="90"/>
      <c r="I23" s="90"/>
      <c r="J23" s="90"/>
      <c r="K23" s="58"/>
      <c r="L23" s="8"/>
      <c r="P23" s="2"/>
    </row>
    <row r="24" spans="1:16" ht="19.5" customHeight="1" x14ac:dyDescent="0.35">
      <c r="A24" s="11"/>
      <c r="B24" s="12"/>
      <c r="C24" s="12"/>
      <c r="D24" s="12"/>
      <c r="E24" s="12"/>
      <c r="F24" s="12"/>
      <c r="G24" s="12"/>
      <c r="H24" s="12"/>
      <c r="I24" s="12"/>
      <c r="J24" s="12"/>
      <c r="K24" s="13"/>
      <c r="L24" s="14"/>
      <c r="P24" s="2"/>
    </row>
    <row r="25" spans="1:16" ht="19.5" hidden="1" customHeight="1" x14ac:dyDescent="0.35">
      <c r="A25" s="1"/>
      <c r="B25" s="1"/>
      <c r="C25" s="1"/>
      <c r="D25" s="1"/>
      <c r="E25" s="1"/>
      <c r="F25" s="1"/>
      <c r="G25" s="1"/>
      <c r="H25" s="1"/>
      <c r="I25" s="1"/>
      <c r="J25" s="1"/>
      <c r="N25" s="1"/>
      <c r="O25" s="1"/>
      <c r="P25" s="1"/>
    </row>
    <row r="26" spans="1:16" ht="19.5" hidden="1" customHeight="1" x14ac:dyDescent="0.35">
      <c r="A26" s="1"/>
      <c r="B26" s="1"/>
      <c r="C26" s="1"/>
      <c r="D26" s="1"/>
      <c r="E26" s="1"/>
      <c r="F26" s="1"/>
      <c r="G26" s="1"/>
      <c r="H26" s="1"/>
      <c r="I26" s="1"/>
      <c r="J26" s="1"/>
    </row>
    <row r="27" spans="1:16" ht="19.5" hidden="1" customHeight="1" x14ac:dyDescent="0.35">
      <c r="A27" s="1"/>
      <c r="B27" s="1"/>
      <c r="C27" s="1"/>
      <c r="D27" s="1"/>
      <c r="E27" s="1"/>
      <c r="F27" s="1"/>
      <c r="G27" s="1"/>
      <c r="H27" s="1"/>
      <c r="I27" s="1"/>
      <c r="J27" s="1"/>
    </row>
    <row r="28" spans="1:16" ht="19.5" hidden="1" customHeight="1" x14ac:dyDescent="0.35">
      <c r="A28" s="1"/>
      <c r="B28" s="1"/>
      <c r="C28" s="1"/>
      <c r="D28" s="1"/>
      <c r="E28" s="1"/>
      <c r="F28" s="1"/>
      <c r="G28" s="1"/>
      <c r="H28" s="1"/>
      <c r="I28" s="1"/>
      <c r="J28" s="1"/>
    </row>
    <row r="29" spans="1:16" ht="19.5" hidden="1" customHeight="1" x14ac:dyDescent="0.35">
      <c r="A29" s="1"/>
      <c r="B29" s="1"/>
      <c r="C29" s="1"/>
      <c r="D29" s="1"/>
      <c r="E29" s="1"/>
      <c r="F29" s="1"/>
      <c r="G29" s="1"/>
      <c r="H29" s="1"/>
      <c r="I29" s="1"/>
      <c r="J29" s="1"/>
    </row>
    <row r="30" spans="1:16" ht="19.5" hidden="1" customHeight="1" x14ac:dyDescent="0.35">
      <c r="A30" s="1"/>
      <c r="B30" s="1"/>
      <c r="C30" s="1"/>
      <c r="D30" s="1"/>
      <c r="E30" s="1"/>
      <c r="F30" s="1"/>
      <c r="G30" s="1"/>
      <c r="H30" s="1"/>
      <c r="I30" s="1"/>
      <c r="J30" s="1"/>
    </row>
    <row r="31" spans="1:16" ht="19.5" hidden="1" customHeight="1" x14ac:dyDescent="0.35">
      <c r="A31" s="1"/>
      <c r="B31" s="1"/>
      <c r="C31" s="1"/>
      <c r="D31" s="1"/>
      <c r="E31" s="1"/>
      <c r="F31" s="1"/>
      <c r="G31" s="1"/>
      <c r="H31" s="1"/>
      <c r="I31" s="1"/>
      <c r="J31" s="1"/>
    </row>
    <row r="32" spans="1:16" ht="19.5" hidden="1" customHeight="1" x14ac:dyDescent="0.35">
      <c r="A32" s="1"/>
      <c r="B32" s="1"/>
      <c r="C32" s="1"/>
      <c r="D32" s="1"/>
      <c r="E32" s="1"/>
      <c r="F32" s="1"/>
      <c r="G32" s="1"/>
      <c r="H32" s="1"/>
      <c r="I32" s="1"/>
      <c r="J32" s="1"/>
    </row>
    <row r="33" spans="1:10" ht="19.5" hidden="1" customHeight="1" x14ac:dyDescent="0.35">
      <c r="A33" s="1"/>
      <c r="B33" s="1"/>
      <c r="C33" s="1"/>
      <c r="D33" s="1"/>
      <c r="E33" s="1"/>
      <c r="F33" s="1"/>
      <c r="G33" s="1"/>
      <c r="H33" s="1"/>
      <c r="I33" s="1"/>
      <c r="J33" s="1"/>
    </row>
    <row r="34" spans="1:10" ht="19.5" hidden="1" customHeight="1" x14ac:dyDescent="0.35">
      <c r="A34" s="1"/>
      <c r="B34" s="1"/>
      <c r="C34" s="1"/>
      <c r="D34" s="1"/>
      <c r="E34" s="1"/>
      <c r="F34" s="1"/>
      <c r="G34" s="1"/>
      <c r="H34" s="1"/>
      <c r="I34" s="1"/>
      <c r="J34" s="1"/>
    </row>
    <row r="35" spans="1:10" ht="19.5" hidden="1" customHeight="1" x14ac:dyDescent="0.35">
      <c r="A35" s="1"/>
      <c r="B35" s="1"/>
      <c r="C35" s="1"/>
      <c r="D35" s="1"/>
      <c r="E35" s="1"/>
      <c r="F35" s="1"/>
      <c r="G35" s="1"/>
      <c r="H35" s="1"/>
      <c r="I35" s="1"/>
      <c r="J35" s="1"/>
    </row>
    <row r="36" spans="1:10" ht="19.5" hidden="1" customHeight="1" x14ac:dyDescent="0.35">
      <c r="A36" s="1"/>
      <c r="B36" s="1"/>
      <c r="C36" s="1"/>
      <c r="D36" s="1"/>
      <c r="E36" s="1"/>
      <c r="F36" s="1"/>
      <c r="G36" s="1"/>
      <c r="H36" s="1"/>
      <c r="I36" s="1"/>
      <c r="J36" s="1"/>
    </row>
    <row r="37" spans="1:10" ht="19.5" hidden="1" customHeight="1" x14ac:dyDescent="0.35">
      <c r="A37" s="1"/>
      <c r="B37" s="1"/>
      <c r="C37" s="1"/>
      <c r="D37" s="1"/>
      <c r="E37" s="1"/>
      <c r="F37" s="1"/>
      <c r="G37" s="1"/>
      <c r="H37" s="1"/>
      <c r="I37" s="1"/>
      <c r="J37" s="1"/>
    </row>
    <row r="38" spans="1:10" ht="19.5" hidden="1" customHeight="1" x14ac:dyDescent="0.35">
      <c r="A38" s="1"/>
      <c r="B38" s="1"/>
      <c r="C38" s="1"/>
      <c r="D38" s="1"/>
      <c r="E38" s="1"/>
      <c r="F38" s="1"/>
      <c r="G38" s="1"/>
      <c r="H38" s="1"/>
      <c r="I38" s="1"/>
      <c r="J38" s="1"/>
    </row>
    <row r="39" spans="1:10" ht="19.5" hidden="1" customHeight="1" x14ac:dyDescent="0.35">
      <c r="A39" s="1"/>
      <c r="B39" s="1"/>
      <c r="C39" s="1"/>
      <c r="D39" s="1"/>
      <c r="E39" s="1"/>
      <c r="F39" s="1"/>
      <c r="G39" s="1"/>
      <c r="H39" s="1"/>
      <c r="I39" s="1"/>
      <c r="J39" s="1"/>
    </row>
    <row r="40" spans="1:10" ht="19.5" hidden="1" customHeight="1" x14ac:dyDescent="0.35">
      <c r="A40" s="1"/>
      <c r="B40" s="1"/>
      <c r="C40" s="1"/>
      <c r="D40" s="1"/>
      <c r="E40" s="1"/>
      <c r="F40" s="1"/>
      <c r="G40" s="1"/>
      <c r="H40" s="1"/>
      <c r="I40" s="1"/>
      <c r="J40" s="1"/>
    </row>
    <row r="41" spans="1:10" ht="19.5" hidden="1" customHeight="1" x14ac:dyDescent="0.35">
      <c r="A41" s="1"/>
      <c r="B41" s="1"/>
      <c r="C41" s="1"/>
      <c r="D41" s="1"/>
      <c r="E41" s="1"/>
      <c r="F41" s="1"/>
      <c r="G41" s="1"/>
      <c r="H41" s="1"/>
      <c r="I41" s="1"/>
      <c r="J41" s="1"/>
    </row>
    <row r="42" spans="1:10" ht="19.5" hidden="1" customHeight="1" x14ac:dyDescent="0.35">
      <c r="A42" s="1"/>
      <c r="B42" s="1"/>
      <c r="C42" s="1"/>
      <c r="D42" s="1"/>
      <c r="E42" s="1"/>
      <c r="F42" s="1"/>
      <c r="G42" s="1"/>
      <c r="H42" s="1"/>
      <c r="I42" s="1"/>
      <c r="J42" s="1"/>
    </row>
    <row r="43" spans="1:10" ht="19.5" hidden="1" customHeight="1" x14ac:dyDescent="0.35">
      <c r="A43" s="1"/>
      <c r="B43" s="1"/>
      <c r="C43" s="1"/>
      <c r="D43" s="1"/>
      <c r="E43" s="1"/>
      <c r="F43" s="1"/>
      <c r="G43" s="1"/>
      <c r="H43" s="1"/>
      <c r="I43" s="1"/>
      <c r="J43" s="1"/>
    </row>
    <row r="44" spans="1:10" ht="19.5" hidden="1" customHeight="1" x14ac:dyDescent="0.35">
      <c r="A44" s="1"/>
      <c r="B44" s="1"/>
      <c r="C44" s="1"/>
      <c r="D44" s="1"/>
      <c r="E44" s="1"/>
      <c r="F44" s="1"/>
      <c r="G44" s="1"/>
      <c r="H44" s="1"/>
      <c r="I44" s="1"/>
      <c r="J44" s="1"/>
    </row>
    <row r="45" spans="1:10" ht="19.5" hidden="1" customHeight="1" x14ac:dyDescent="0.35">
      <c r="A45" s="1"/>
      <c r="B45" s="1"/>
      <c r="C45" s="1"/>
      <c r="D45" s="1"/>
      <c r="E45" s="1"/>
      <c r="F45" s="1"/>
      <c r="G45" s="1"/>
      <c r="H45" s="1"/>
      <c r="I45" s="1"/>
      <c r="J45" s="1"/>
    </row>
    <row r="46" spans="1:10" ht="19.5" hidden="1" customHeight="1" x14ac:dyDescent="0.35">
      <c r="A46" s="1"/>
      <c r="B46" s="1"/>
      <c r="C46" s="1"/>
      <c r="D46" s="1"/>
      <c r="E46" s="1"/>
      <c r="F46" s="1"/>
      <c r="G46" s="1"/>
      <c r="H46" s="1"/>
      <c r="I46" s="1"/>
      <c r="J46" s="1"/>
    </row>
    <row r="47" spans="1:10" ht="19.5" hidden="1" customHeight="1" x14ac:dyDescent="0.35">
      <c r="A47" s="1"/>
      <c r="B47" s="1"/>
      <c r="C47" s="1"/>
      <c r="D47" s="1"/>
      <c r="E47" s="1"/>
      <c r="F47" s="1"/>
      <c r="G47" s="1"/>
      <c r="H47" s="1"/>
      <c r="I47" s="1"/>
      <c r="J47" s="1"/>
    </row>
    <row r="48" spans="1:10" ht="19.5" hidden="1" customHeight="1" x14ac:dyDescent="0.35">
      <c r="A48" s="1"/>
      <c r="B48" s="1"/>
      <c r="C48" s="1"/>
      <c r="D48" s="1"/>
      <c r="E48" s="1"/>
      <c r="F48" s="1"/>
      <c r="G48" s="1"/>
      <c r="H48" s="1"/>
      <c r="I48" s="1"/>
      <c r="J48" s="1"/>
    </row>
    <row r="49" spans="1:10" ht="19.5" hidden="1" customHeight="1" x14ac:dyDescent="0.35">
      <c r="A49" s="1"/>
      <c r="B49" s="1"/>
      <c r="C49" s="1"/>
      <c r="D49" s="1"/>
      <c r="E49" s="1"/>
      <c r="F49" s="1"/>
      <c r="G49" s="1"/>
      <c r="H49" s="1"/>
      <c r="I49" s="1"/>
      <c r="J49" s="1"/>
    </row>
    <row r="50" spans="1:10" ht="19.5" hidden="1" customHeight="1" x14ac:dyDescent="0.35">
      <c r="A50" s="1"/>
      <c r="B50" s="1"/>
      <c r="C50" s="1"/>
      <c r="D50" s="1"/>
      <c r="E50" s="1"/>
      <c r="F50" s="1"/>
      <c r="G50" s="1"/>
      <c r="H50" s="1"/>
      <c r="I50" s="1"/>
      <c r="J50" s="1"/>
    </row>
    <row r="51" spans="1:10" ht="19.5" hidden="1" customHeight="1" x14ac:dyDescent="0.35">
      <c r="A51" s="1"/>
      <c r="B51" s="1"/>
      <c r="C51" s="1"/>
      <c r="D51" s="1"/>
      <c r="E51" s="1"/>
      <c r="F51" s="1"/>
      <c r="G51" s="1"/>
      <c r="H51" s="1"/>
      <c r="I51" s="1"/>
      <c r="J51" s="1"/>
    </row>
    <row r="52" spans="1:10" ht="19.5" hidden="1" customHeight="1" x14ac:dyDescent="0.35">
      <c r="A52" s="1"/>
      <c r="B52" s="1"/>
      <c r="C52" s="1"/>
      <c r="D52" s="1"/>
      <c r="E52" s="1"/>
      <c r="F52" s="1"/>
      <c r="G52" s="1"/>
      <c r="H52" s="1"/>
      <c r="I52" s="1"/>
      <c r="J52" s="1"/>
    </row>
    <row r="53" spans="1:10" ht="19.5" hidden="1" customHeight="1" x14ac:dyDescent="0.35">
      <c r="A53" s="1"/>
      <c r="B53" s="1"/>
      <c r="C53" s="1"/>
      <c r="D53" s="1"/>
      <c r="E53" s="1"/>
      <c r="F53" s="1"/>
      <c r="G53" s="1"/>
      <c r="H53" s="1"/>
      <c r="I53" s="1"/>
      <c r="J53" s="1"/>
    </row>
    <row r="54" spans="1:10" ht="19.5" hidden="1" customHeight="1" x14ac:dyDescent="0.35">
      <c r="A54" s="1"/>
      <c r="B54" s="1"/>
      <c r="C54" s="1"/>
      <c r="D54" s="1"/>
      <c r="E54" s="1"/>
      <c r="F54" s="1"/>
      <c r="G54" s="1"/>
      <c r="H54" s="1"/>
      <c r="I54" s="1"/>
      <c r="J54" s="1"/>
    </row>
    <row r="55" spans="1:10" ht="19.5" hidden="1" customHeight="1" x14ac:dyDescent="0.35">
      <c r="A55" s="1"/>
      <c r="B55" s="1"/>
      <c r="C55" s="1"/>
      <c r="D55" s="1"/>
      <c r="E55" s="1"/>
      <c r="F55" s="1"/>
      <c r="G55" s="1"/>
      <c r="H55" s="1"/>
      <c r="I55" s="1"/>
      <c r="J55" s="1"/>
    </row>
    <row r="56" spans="1:10" ht="19.5" hidden="1" customHeight="1" x14ac:dyDescent="0.35">
      <c r="A56" s="1"/>
      <c r="B56" s="1"/>
      <c r="C56" s="1"/>
      <c r="D56" s="1"/>
      <c r="E56" s="1"/>
      <c r="F56" s="1"/>
      <c r="G56" s="1"/>
      <c r="H56" s="1"/>
      <c r="I56" s="1"/>
      <c r="J56" s="1"/>
    </row>
    <row r="57" spans="1:10" ht="19.5" hidden="1" customHeight="1" x14ac:dyDescent="0.35">
      <c r="A57" s="1"/>
      <c r="B57" s="1"/>
      <c r="C57" s="1"/>
      <c r="D57" s="1"/>
      <c r="E57" s="1"/>
      <c r="F57" s="1"/>
      <c r="G57" s="1"/>
      <c r="H57" s="1"/>
      <c r="I57" s="1"/>
      <c r="J57" s="1"/>
    </row>
    <row r="58" spans="1:10" ht="19.5" hidden="1" customHeight="1" x14ac:dyDescent="0.35">
      <c r="A58" s="1"/>
      <c r="B58" s="1"/>
      <c r="C58" s="1"/>
      <c r="D58" s="1"/>
      <c r="E58" s="1"/>
      <c r="F58" s="1"/>
      <c r="G58" s="1"/>
      <c r="H58" s="1"/>
      <c r="I58" s="1"/>
      <c r="J58" s="1"/>
    </row>
    <row r="59" spans="1:10" ht="19.5" hidden="1" customHeight="1" x14ac:dyDescent="0.35">
      <c r="A59" s="1"/>
      <c r="B59" s="1"/>
      <c r="C59" s="1"/>
      <c r="D59" s="1"/>
      <c r="E59" s="1"/>
      <c r="F59" s="1"/>
      <c r="G59" s="1"/>
      <c r="H59" s="1"/>
      <c r="I59" s="1"/>
      <c r="J59" s="1"/>
    </row>
    <row r="60" spans="1:10" ht="19.5" hidden="1" customHeight="1" x14ac:dyDescent="0.35">
      <c r="A60" s="1"/>
      <c r="B60" s="1"/>
      <c r="C60" s="1"/>
      <c r="D60" s="1"/>
      <c r="E60" s="1"/>
      <c r="F60" s="1"/>
      <c r="G60" s="1"/>
      <c r="H60" s="1"/>
      <c r="I60" s="1"/>
      <c r="J60" s="1"/>
    </row>
    <row r="61" spans="1:10" ht="19.5" hidden="1" customHeight="1" x14ac:dyDescent="0.35">
      <c r="A61" s="1"/>
      <c r="B61" s="1"/>
      <c r="C61" s="1"/>
      <c r="D61" s="1"/>
      <c r="E61" s="1"/>
      <c r="F61" s="1"/>
      <c r="G61" s="1"/>
      <c r="H61" s="1"/>
      <c r="I61" s="1"/>
      <c r="J61" s="1"/>
    </row>
    <row r="62" spans="1:10" ht="19.5" hidden="1" customHeight="1" x14ac:dyDescent="0.35">
      <c r="A62" s="1"/>
      <c r="B62" s="1"/>
      <c r="C62" s="1"/>
      <c r="D62" s="1"/>
      <c r="E62" s="1"/>
      <c r="F62" s="1"/>
      <c r="G62" s="1"/>
      <c r="H62" s="1"/>
      <c r="I62" s="1"/>
      <c r="J62" s="1"/>
    </row>
    <row r="63" spans="1:10" ht="19.5" hidden="1" customHeight="1" x14ac:dyDescent="0.35">
      <c r="A63" s="1"/>
      <c r="B63" s="1"/>
      <c r="C63" s="1"/>
      <c r="D63" s="1"/>
      <c r="E63" s="1"/>
      <c r="F63" s="1"/>
      <c r="G63" s="1"/>
      <c r="H63" s="1"/>
      <c r="I63" s="1"/>
      <c r="J63" s="1"/>
    </row>
    <row r="64" spans="1:10" ht="19.5" hidden="1" customHeight="1" x14ac:dyDescent="0.35">
      <c r="A64" s="1"/>
      <c r="B64" s="1"/>
      <c r="C64" s="1"/>
      <c r="D64" s="1"/>
      <c r="E64" s="1"/>
      <c r="F64" s="1"/>
      <c r="G64" s="1"/>
      <c r="H64" s="1"/>
      <c r="I64" s="1"/>
      <c r="J64" s="1"/>
    </row>
    <row r="65" spans="1:10" ht="19.5" hidden="1" customHeight="1" x14ac:dyDescent="0.35">
      <c r="A65" s="1"/>
      <c r="B65" s="1"/>
      <c r="C65" s="1"/>
      <c r="D65" s="1"/>
      <c r="E65" s="1"/>
      <c r="F65" s="1"/>
      <c r="G65" s="1"/>
      <c r="H65" s="1"/>
      <c r="I65" s="1"/>
      <c r="J65" s="1"/>
    </row>
    <row r="66" spans="1:10" ht="19.5" hidden="1" customHeight="1" x14ac:dyDescent="0.35">
      <c r="A66" s="1"/>
      <c r="B66" s="1"/>
      <c r="C66" s="1"/>
      <c r="D66" s="1"/>
      <c r="E66" s="1"/>
      <c r="F66" s="1"/>
      <c r="G66" s="1"/>
      <c r="H66" s="1"/>
      <c r="I66" s="1"/>
      <c r="J66" s="1"/>
    </row>
    <row r="67" spans="1:10" ht="19.5" hidden="1" customHeight="1" x14ac:dyDescent="0.35">
      <c r="A67" s="1"/>
      <c r="B67" s="1"/>
      <c r="C67" s="1"/>
      <c r="D67" s="1"/>
      <c r="E67" s="1"/>
      <c r="F67" s="1"/>
      <c r="G67" s="1"/>
      <c r="H67" s="1"/>
      <c r="I67" s="1"/>
      <c r="J67" s="1"/>
    </row>
    <row r="68" spans="1:10" ht="19.5" hidden="1" customHeight="1" x14ac:dyDescent="0.35">
      <c r="A68" s="1"/>
      <c r="B68" s="1"/>
      <c r="C68" s="1"/>
      <c r="D68" s="1"/>
      <c r="E68" s="1"/>
      <c r="F68" s="1"/>
      <c r="G68" s="1"/>
      <c r="H68" s="1"/>
      <c r="I68" s="1"/>
      <c r="J68" s="1"/>
    </row>
    <row r="69" spans="1:10" ht="19.5" hidden="1" customHeight="1" x14ac:dyDescent="0.35">
      <c r="A69" s="1"/>
      <c r="B69" s="1"/>
      <c r="C69" s="1"/>
      <c r="D69" s="1"/>
      <c r="E69" s="1"/>
      <c r="F69" s="1"/>
      <c r="G69" s="1"/>
      <c r="H69" s="1"/>
      <c r="I69" s="1"/>
      <c r="J69" s="1"/>
    </row>
    <row r="70" spans="1:10" ht="19.5" hidden="1" customHeight="1" x14ac:dyDescent="0.35">
      <c r="A70" s="1"/>
      <c r="B70" s="1"/>
      <c r="C70" s="1"/>
      <c r="D70" s="1"/>
      <c r="E70" s="1"/>
      <c r="F70" s="1"/>
      <c r="G70" s="1"/>
      <c r="H70" s="1"/>
      <c r="I70" s="1"/>
      <c r="J70" s="1"/>
    </row>
    <row r="71" spans="1:10" ht="19.5" hidden="1" customHeight="1" x14ac:dyDescent="0.35">
      <c r="A71" s="1"/>
      <c r="B71" s="1"/>
      <c r="C71" s="1"/>
      <c r="D71" s="1"/>
      <c r="E71" s="1"/>
      <c r="F71" s="1"/>
      <c r="G71" s="1"/>
      <c r="H71" s="1"/>
      <c r="I71" s="1"/>
      <c r="J71" s="1"/>
    </row>
    <row r="72" spans="1:10" ht="19.5" hidden="1" customHeight="1" x14ac:dyDescent="0.35">
      <c r="A72" s="1"/>
      <c r="B72" s="1"/>
      <c r="C72" s="1"/>
      <c r="D72" s="1"/>
      <c r="E72" s="1"/>
      <c r="F72" s="1"/>
      <c r="G72" s="1"/>
      <c r="H72" s="1"/>
      <c r="I72" s="1"/>
      <c r="J72" s="1"/>
    </row>
    <row r="73" spans="1:10" ht="19.5" hidden="1" customHeight="1" x14ac:dyDescent="0.35">
      <c r="A73" s="1"/>
      <c r="B73" s="1"/>
      <c r="C73" s="1"/>
      <c r="D73" s="1"/>
      <c r="E73" s="1"/>
      <c r="F73" s="1"/>
      <c r="G73" s="1"/>
      <c r="H73" s="1"/>
      <c r="I73" s="1"/>
      <c r="J73" s="1"/>
    </row>
    <row r="74" spans="1:10" ht="19.5" hidden="1" customHeight="1" x14ac:dyDescent="0.35">
      <c r="A74" s="1"/>
      <c r="B74" s="1"/>
      <c r="C74" s="1"/>
      <c r="D74" s="1"/>
      <c r="E74" s="1"/>
      <c r="F74" s="1"/>
      <c r="G74" s="1"/>
      <c r="H74" s="1"/>
      <c r="I74" s="1"/>
      <c r="J74" s="1"/>
    </row>
    <row r="75" spans="1:10" ht="19.5" hidden="1" customHeight="1" x14ac:dyDescent="0.35">
      <c r="A75" s="1"/>
      <c r="B75" s="1"/>
      <c r="C75" s="1"/>
      <c r="D75" s="1"/>
      <c r="E75" s="1"/>
      <c r="F75" s="1"/>
      <c r="G75" s="1"/>
      <c r="H75" s="1"/>
      <c r="I75" s="1"/>
      <c r="J75" s="1"/>
    </row>
    <row r="76" spans="1:10" ht="19.5" hidden="1" customHeight="1" x14ac:dyDescent="0.35">
      <c r="A76" s="1"/>
      <c r="B76" s="1"/>
      <c r="C76" s="1"/>
      <c r="D76" s="1"/>
      <c r="E76" s="1"/>
      <c r="F76" s="1"/>
      <c r="G76" s="1"/>
      <c r="H76" s="1"/>
      <c r="I76" s="1"/>
      <c r="J76" s="1"/>
    </row>
    <row r="77" spans="1:10" ht="19.5" hidden="1" customHeight="1" x14ac:dyDescent="0.35">
      <c r="A77" s="1"/>
      <c r="B77" s="1"/>
      <c r="C77" s="1"/>
      <c r="D77" s="1"/>
      <c r="E77" s="1"/>
      <c r="F77" s="1"/>
      <c r="G77" s="1"/>
      <c r="H77" s="1"/>
      <c r="I77" s="1"/>
      <c r="J77" s="1"/>
    </row>
    <row r="78" spans="1:10" ht="19.5" hidden="1" customHeight="1" x14ac:dyDescent="0.35">
      <c r="A78" s="1"/>
      <c r="B78" s="1"/>
      <c r="C78" s="1"/>
      <c r="D78" s="1"/>
      <c r="E78" s="1"/>
      <c r="F78" s="1"/>
      <c r="G78" s="1"/>
      <c r="H78" s="1"/>
      <c r="I78" s="1"/>
      <c r="J78" s="1"/>
    </row>
    <row r="79" spans="1:10" ht="19.5" hidden="1" customHeight="1" x14ac:dyDescent="0.35">
      <c r="A79" s="1"/>
      <c r="B79" s="1"/>
      <c r="C79" s="1"/>
      <c r="D79" s="1"/>
      <c r="E79" s="1"/>
      <c r="F79" s="1"/>
      <c r="G79" s="1"/>
      <c r="H79" s="1"/>
      <c r="I79" s="1"/>
      <c r="J79" s="1"/>
    </row>
    <row r="80" spans="1:10" ht="19.5" hidden="1" customHeight="1" x14ac:dyDescent="0.35">
      <c r="A80" s="1"/>
      <c r="B80" s="1"/>
      <c r="C80" s="1"/>
      <c r="D80" s="1"/>
      <c r="E80" s="1"/>
      <c r="F80" s="1"/>
      <c r="G80" s="1"/>
      <c r="H80" s="1"/>
      <c r="I80" s="1"/>
      <c r="J80" s="1"/>
    </row>
    <row r="81" spans="1:10" ht="19.5" hidden="1" customHeight="1" x14ac:dyDescent="0.35">
      <c r="A81" s="1"/>
      <c r="B81" s="1"/>
      <c r="C81" s="1"/>
      <c r="D81" s="1"/>
      <c r="E81" s="1"/>
      <c r="F81" s="1"/>
      <c r="G81" s="1"/>
      <c r="H81" s="1"/>
      <c r="I81" s="1"/>
      <c r="J81" s="1"/>
    </row>
    <row r="82" spans="1:10" ht="19.5" hidden="1" customHeight="1" x14ac:dyDescent="0.35">
      <c r="A82" s="1"/>
      <c r="B82" s="1"/>
      <c r="C82" s="1"/>
      <c r="D82" s="1"/>
      <c r="E82" s="1"/>
      <c r="F82" s="1"/>
      <c r="G82" s="1"/>
      <c r="H82" s="1"/>
      <c r="I82" s="1"/>
      <c r="J82" s="1"/>
    </row>
    <row r="83" spans="1:10" ht="19.5" hidden="1" customHeight="1" x14ac:dyDescent="0.35">
      <c r="A83" s="1"/>
      <c r="B83" s="1"/>
      <c r="C83" s="1"/>
      <c r="D83" s="1"/>
      <c r="E83" s="1"/>
      <c r="F83" s="1"/>
      <c r="G83" s="1"/>
      <c r="H83" s="1"/>
      <c r="I83" s="1"/>
      <c r="J83" s="1"/>
    </row>
    <row r="84" spans="1:10" ht="19.5" hidden="1" customHeight="1" x14ac:dyDescent="0.35">
      <c r="A84" s="1"/>
      <c r="B84" s="1"/>
      <c r="C84" s="1"/>
      <c r="D84" s="1"/>
      <c r="E84" s="1"/>
      <c r="F84" s="1"/>
      <c r="G84" s="1"/>
      <c r="H84" s="1"/>
      <c r="I84" s="1"/>
      <c r="J84" s="1"/>
    </row>
    <row r="85" spans="1:10" ht="19.5" hidden="1" customHeight="1" x14ac:dyDescent="0.35">
      <c r="A85" s="1"/>
      <c r="B85" s="1"/>
      <c r="C85" s="1"/>
      <c r="D85" s="1"/>
      <c r="E85" s="1"/>
      <c r="F85" s="1"/>
      <c r="G85" s="1"/>
      <c r="H85" s="1"/>
      <c r="I85" s="1"/>
      <c r="J85" s="1"/>
    </row>
    <row r="86" spans="1:10" ht="19.5" hidden="1" customHeight="1" x14ac:dyDescent="0.35">
      <c r="A86" s="1"/>
      <c r="B86" s="1"/>
      <c r="C86" s="1"/>
      <c r="D86" s="1"/>
      <c r="E86" s="1"/>
      <c r="F86" s="1"/>
      <c r="G86" s="1"/>
      <c r="H86" s="1"/>
      <c r="I86" s="1"/>
      <c r="J86" s="1"/>
    </row>
    <row r="87" spans="1:10" ht="19.5" hidden="1" customHeight="1" x14ac:dyDescent="0.35">
      <c r="A87" s="1"/>
      <c r="B87" s="1"/>
      <c r="C87" s="1"/>
      <c r="D87" s="1"/>
      <c r="E87" s="1"/>
      <c r="F87" s="1"/>
      <c r="G87" s="1"/>
      <c r="H87" s="1"/>
      <c r="I87" s="1"/>
      <c r="J87" s="1"/>
    </row>
    <row r="88" spans="1:10" ht="19.5" hidden="1" customHeight="1" x14ac:dyDescent="0.35">
      <c r="A88" s="1"/>
      <c r="B88" s="1"/>
      <c r="C88" s="1"/>
      <c r="D88" s="1"/>
      <c r="E88" s="1"/>
      <c r="F88" s="1"/>
      <c r="G88" s="1"/>
      <c r="H88" s="1"/>
      <c r="I88" s="1"/>
      <c r="J88" s="1"/>
    </row>
    <row r="89" spans="1:10" ht="19.5" hidden="1" customHeight="1" x14ac:dyDescent="0.35">
      <c r="A89" s="1"/>
      <c r="B89" s="1"/>
      <c r="C89" s="1"/>
      <c r="D89" s="1"/>
      <c r="E89" s="1"/>
      <c r="F89" s="1"/>
      <c r="G89" s="1"/>
      <c r="H89" s="1"/>
      <c r="I89" s="1"/>
      <c r="J89" s="1"/>
    </row>
    <row r="90" spans="1:10" ht="19.5" hidden="1" customHeight="1" x14ac:dyDescent="0.35">
      <c r="A90" s="1"/>
      <c r="B90" s="1"/>
      <c r="C90" s="1"/>
      <c r="D90" s="1"/>
      <c r="E90" s="1"/>
      <c r="F90" s="1"/>
      <c r="G90" s="1"/>
      <c r="H90" s="1"/>
      <c r="I90" s="1"/>
      <c r="J90" s="1"/>
    </row>
    <row r="91" spans="1:10" ht="19.5" hidden="1" customHeight="1" x14ac:dyDescent="0.35">
      <c r="A91" s="1"/>
      <c r="B91" s="1"/>
      <c r="C91" s="1"/>
      <c r="D91" s="1"/>
      <c r="E91" s="1"/>
      <c r="F91" s="1"/>
      <c r="G91" s="1"/>
      <c r="H91" s="1"/>
      <c r="I91" s="1"/>
      <c r="J91" s="1"/>
    </row>
    <row r="92" spans="1:10" ht="19.5" hidden="1" customHeight="1" x14ac:dyDescent="0.35">
      <c r="A92" s="1"/>
      <c r="B92" s="1"/>
      <c r="C92" s="1"/>
      <c r="D92" s="1"/>
      <c r="E92" s="1"/>
      <c r="F92" s="1"/>
      <c r="G92" s="1"/>
      <c r="H92" s="1"/>
      <c r="I92" s="1"/>
      <c r="J92" s="1"/>
    </row>
    <row r="93" spans="1:10" ht="19.5" hidden="1" customHeight="1" x14ac:dyDescent="0.35">
      <c r="A93" s="1"/>
      <c r="B93" s="1"/>
      <c r="C93" s="1"/>
      <c r="D93" s="1"/>
      <c r="E93" s="1"/>
      <c r="F93" s="1"/>
      <c r="G93" s="1"/>
      <c r="H93" s="1"/>
      <c r="I93" s="1"/>
      <c r="J93" s="1"/>
    </row>
    <row r="94" spans="1:10" ht="19.5" hidden="1" customHeight="1" x14ac:dyDescent="0.35">
      <c r="A94" s="1"/>
      <c r="B94" s="1"/>
      <c r="C94" s="1"/>
      <c r="D94" s="1"/>
      <c r="E94" s="1"/>
      <c r="F94" s="1"/>
      <c r="G94" s="1"/>
      <c r="H94" s="1"/>
      <c r="I94" s="1"/>
      <c r="J94" s="1"/>
    </row>
    <row r="95" spans="1:10" ht="19.5" hidden="1" customHeight="1" x14ac:dyDescent="0.35">
      <c r="A95" s="1"/>
      <c r="B95" s="1"/>
      <c r="C95" s="1"/>
      <c r="D95" s="1"/>
      <c r="E95" s="1"/>
      <c r="F95" s="1"/>
      <c r="G95" s="1"/>
      <c r="H95" s="1"/>
      <c r="I95" s="1"/>
      <c r="J95" s="1"/>
    </row>
    <row r="96" spans="1:10" ht="19.5" hidden="1" customHeight="1" x14ac:dyDescent="0.35">
      <c r="A96" s="1"/>
      <c r="B96" s="1"/>
      <c r="C96" s="1"/>
      <c r="D96" s="1"/>
      <c r="E96" s="1"/>
      <c r="F96" s="1"/>
      <c r="G96" s="1"/>
      <c r="H96" s="1"/>
      <c r="I96" s="1"/>
      <c r="J96" s="1"/>
    </row>
    <row r="97" spans="1:10" ht="19.5" hidden="1" customHeight="1" x14ac:dyDescent="0.35">
      <c r="A97" s="1"/>
      <c r="B97" s="1"/>
      <c r="C97" s="1"/>
      <c r="D97" s="1"/>
      <c r="E97" s="1"/>
      <c r="F97" s="1"/>
      <c r="G97" s="1"/>
      <c r="H97" s="1"/>
      <c r="I97" s="1"/>
      <c r="J97" s="1"/>
    </row>
    <row r="98" spans="1:10" ht="19.5" hidden="1" customHeight="1" x14ac:dyDescent="0.35">
      <c r="A98" s="1"/>
      <c r="B98" s="1"/>
      <c r="C98" s="1"/>
      <c r="D98" s="1"/>
      <c r="E98" s="1"/>
      <c r="F98" s="1"/>
      <c r="G98" s="1"/>
      <c r="H98" s="1"/>
      <c r="I98" s="1"/>
      <c r="J98" s="1"/>
    </row>
    <row r="99" spans="1:10" ht="19.5" hidden="1" customHeight="1" x14ac:dyDescent="0.35">
      <c r="A99" s="1"/>
      <c r="B99" s="1"/>
      <c r="C99" s="1"/>
      <c r="D99" s="1"/>
      <c r="E99" s="1"/>
      <c r="F99" s="1"/>
      <c r="G99" s="1"/>
      <c r="H99" s="1"/>
      <c r="I99" s="1"/>
      <c r="J99" s="1"/>
    </row>
    <row r="100" spans="1:10" ht="19.5" hidden="1" customHeight="1" x14ac:dyDescent="0.35">
      <c r="A100" s="1"/>
      <c r="B100" s="1"/>
      <c r="C100" s="1"/>
      <c r="D100" s="1"/>
      <c r="E100" s="1"/>
      <c r="F100" s="1"/>
      <c r="G100" s="1"/>
      <c r="H100" s="1"/>
      <c r="I100" s="1"/>
      <c r="J100" s="1"/>
    </row>
    <row r="101" spans="1:10" ht="19.5" hidden="1" customHeight="1" x14ac:dyDescent="0.35">
      <c r="A101" s="1"/>
      <c r="B101" s="1"/>
      <c r="C101" s="1"/>
      <c r="D101" s="1"/>
      <c r="E101" s="1"/>
      <c r="F101" s="1"/>
      <c r="G101" s="1"/>
      <c r="H101" s="1"/>
      <c r="I101" s="1"/>
      <c r="J101" s="1"/>
    </row>
    <row r="102" spans="1:10" ht="19.5" hidden="1" customHeight="1" x14ac:dyDescent="0.35"/>
    <row r="103" spans="1:10" ht="19.5" hidden="1" customHeight="1" x14ac:dyDescent="0.35"/>
    <row r="104" spans="1:10" ht="7.5" customHeight="1" x14ac:dyDescent="0.35"/>
    <row r="105" spans="1:10" ht="6" customHeight="1" x14ac:dyDescent="0.35"/>
  </sheetData>
  <sheetProtection algorithmName="SHA-512" hashValue="5rWYNXCigoUeuGZPDyJcc/CqAXR6w/sUb4ZUfgPkkbg8LJ75gCbOWQf3nMcUY9NMFMgJoDd92C8Of8r6Fyi/4g==" saltValue="2P/DJkJiS3J1Q5ZA2gGhhw==" spinCount="100000" sheet="1" selectLockedCells="1"/>
  <mergeCells count="20">
    <mergeCell ref="B8:K8"/>
    <mergeCell ref="B9:K9"/>
    <mergeCell ref="B13:K13"/>
    <mergeCell ref="B4:K4"/>
    <mergeCell ref="B5:K5"/>
    <mergeCell ref="B6:K6"/>
    <mergeCell ref="B7:K7"/>
    <mergeCell ref="B10:K10"/>
    <mergeCell ref="B11:K11"/>
    <mergeCell ref="B12:K12"/>
    <mergeCell ref="C15:H15"/>
    <mergeCell ref="B14:K14"/>
    <mergeCell ref="B23:K23"/>
    <mergeCell ref="C20:H20"/>
    <mergeCell ref="C16:H16"/>
    <mergeCell ref="C17:H17"/>
    <mergeCell ref="C18:H18"/>
    <mergeCell ref="C19:H19"/>
    <mergeCell ref="B21:K21"/>
    <mergeCell ref="B22:K22"/>
  </mergeCells>
  <conditionalFormatting sqref="I15">
    <cfRule type="expression" dxfId="2" priority="1">
      <formula>$I$15=""</formula>
    </cfRule>
  </conditionalFormatting>
  <dataValidations xWindow="595" yWindow="543" count="4">
    <dataValidation type="date" operator="greaterThan" allowBlank="1" showInputMessage="1" showErrorMessage="1" error="Please use this date format DD/MM/YYYY" prompt="When was the amendment approved?_x000a_Date format DD/MM/YYYY" sqref="I17" xr:uid="{00000000-0002-0000-0100-000000000000}">
      <formula1>43466</formula1>
    </dataValidation>
    <dataValidation type="decimal" operator="greaterThan" allowBlank="1" showInputMessage="1" showErrorMessage="1" error="this is not a valid amount" prompt="Enter the current annual fee for the environmetal authority." sqref="I15" xr:uid="{00000000-0002-0000-0100-000001000000}">
      <formula1>-1</formula1>
    </dataValidation>
    <dataValidation type="date" operator="greaterThan" allowBlank="1" showInputMessage="1" showErrorMessage="1" error="Date must be after the amendment date" prompt="When is the next anniversary date for this environmetal authority?_x000a_Date format DD/MM/YYYY" sqref="I18" xr:uid="{00000000-0002-0000-0100-000002000000}">
      <formula1>I17</formula1>
    </dataValidation>
    <dataValidation type="decimal" operator="greaterThan" allowBlank="1" showInputMessage="1" showErrorMessage="1" error="this is not a valid amount" prompt="Enter the new annual fee after the amendment is approved" sqref="I16" xr:uid="{00000000-0002-0000-0100-000003000000}">
      <formula1>-1</formula1>
    </dataValidation>
  </dataValidations>
  <printOptions horizontalCentered="1" verticalCentered="1"/>
  <pageMargins left="0" right="0" top="0" bottom="0"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XFC52"/>
  <sheetViews>
    <sheetView showGridLines="0" topLeftCell="A7" workbookViewId="0">
      <selection activeCell="I15" sqref="I15"/>
    </sheetView>
  </sheetViews>
  <sheetFormatPr defaultColWidth="0" defaultRowHeight="14.5" zeroHeight="1" x14ac:dyDescent="0.35"/>
  <cols>
    <col min="1" max="1" width="2.7265625" customWidth="1"/>
    <col min="2" max="2" width="5.7265625" customWidth="1"/>
    <col min="3" max="8" width="11.7265625" customWidth="1"/>
    <col min="9" max="9" width="16.7265625" customWidth="1"/>
    <col min="10" max="10" width="2.7265625" customWidth="1"/>
    <col min="11" max="11" width="3.7265625" customWidth="1"/>
    <col min="12" max="12" width="2.7265625" customWidth="1"/>
    <col min="13" max="24" width="19" hidden="1"/>
    <col min="31" max="16383" width="9.1796875" hidden="1"/>
    <col min="16384" max="16384" width="0.26953125" customWidth="1"/>
  </cols>
  <sheetData>
    <row r="1" spans="1:12" ht="30" hidden="1" customHeight="1" x14ac:dyDescent="0.35">
      <c r="A1">
        <v>2</v>
      </c>
      <c r="B1">
        <v>5</v>
      </c>
      <c r="C1">
        <v>11</v>
      </c>
      <c r="D1">
        <v>11</v>
      </c>
      <c r="E1">
        <v>11</v>
      </c>
      <c r="F1">
        <v>11</v>
      </c>
      <c r="G1">
        <v>11</v>
      </c>
      <c r="H1">
        <v>11</v>
      </c>
      <c r="I1">
        <v>16</v>
      </c>
      <c r="J1">
        <v>2</v>
      </c>
      <c r="K1">
        <v>3</v>
      </c>
      <c r="L1" s="21">
        <v>2</v>
      </c>
    </row>
    <row r="2" spans="1:12" ht="6" customHeight="1" x14ac:dyDescent="0.35">
      <c r="A2" s="4"/>
      <c r="B2" s="97"/>
      <c r="C2" s="98"/>
      <c r="D2" s="98"/>
      <c r="E2" s="98"/>
      <c r="F2" s="98"/>
      <c r="G2" s="98"/>
      <c r="H2" s="98"/>
      <c r="I2" s="98"/>
      <c r="J2" s="98"/>
      <c r="K2" s="23"/>
      <c r="L2" s="6"/>
    </row>
    <row r="3" spans="1:12" ht="111" customHeight="1" x14ac:dyDescent="0.35">
      <c r="A3" s="7"/>
      <c r="B3" s="46"/>
      <c r="C3" s="47"/>
      <c r="D3" s="47"/>
      <c r="E3" s="47"/>
      <c r="F3" s="47"/>
      <c r="G3" s="47"/>
      <c r="H3" s="47"/>
      <c r="I3" s="47"/>
      <c r="J3" s="47"/>
      <c r="L3" s="8"/>
    </row>
    <row r="4" spans="1:12" ht="40.5" customHeight="1" x14ac:dyDescent="0.75">
      <c r="A4" s="7"/>
      <c r="B4" s="56" t="s">
        <v>9</v>
      </c>
      <c r="C4" s="57"/>
      <c r="D4" s="57"/>
      <c r="E4" s="57"/>
      <c r="F4" s="57"/>
      <c r="G4" s="57"/>
      <c r="H4" s="57"/>
      <c r="I4" s="57"/>
      <c r="J4" s="57"/>
      <c r="K4" s="58"/>
      <c r="L4" s="8"/>
    </row>
    <row r="5" spans="1:12" ht="21" customHeight="1" x14ac:dyDescent="0.35">
      <c r="A5" s="7"/>
      <c r="B5" s="59" t="s">
        <v>30</v>
      </c>
      <c r="C5" s="60"/>
      <c r="D5" s="60"/>
      <c r="E5" s="60"/>
      <c r="F5" s="60"/>
      <c r="G5" s="60"/>
      <c r="H5" s="60"/>
      <c r="I5" s="60"/>
      <c r="J5" s="60"/>
      <c r="K5" s="58"/>
      <c r="L5" s="8"/>
    </row>
    <row r="6" spans="1:12" ht="30" customHeight="1" x14ac:dyDescent="0.45">
      <c r="A6" s="7"/>
      <c r="B6" s="61" t="s">
        <v>1</v>
      </c>
      <c r="C6" s="62"/>
      <c r="D6" s="62"/>
      <c r="E6" s="62"/>
      <c r="F6" s="62"/>
      <c r="G6" s="62"/>
      <c r="H6" s="62"/>
      <c r="I6" s="62"/>
      <c r="J6" s="62"/>
      <c r="K6" s="58"/>
      <c r="L6" s="8"/>
    </row>
    <row r="7" spans="1:12" ht="126.65" customHeight="1" x14ac:dyDescent="0.35">
      <c r="A7" s="7"/>
      <c r="B7" s="63" t="s">
        <v>43</v>
      </c>
      <c r="C7" s="64"/>
      <c r="D7" s="64"/>
      <c r="E7" s="64"/>
      <c r="F7" s="64"/>
      <c r="G7" s="64"/>
      <c r="H7" s="64"/>
      <c r="I7" s="64"/>
      <c r="J7" s="64"/>
      <c r="K7" s="65"/>
      <c r="L7" s="8"/>
    </row>
    <row r="8" spans="1:12" ht="28.5" customHeight="1" x14ac:dyDescent="0.35">
      <c r="A8" s="7"/>
      <c r="B8" s="91" t="s">
        <v>32</v>
      </c>
      <c r="C8" s="72"/>
      <c r="D8" s="72"/>
      <c r="E8" s="72"/>
      <c r="F8" s="72"/>
      <c r="G8" s="72"/>
      <c r="H8" s="72"/>
      <c r="I8" s="72"/>
      <c r="J8" s="72"/>
      <c r="K8" s="72"/>
      <c r="L8" s="8"/>
    </row>
    <row r="9" spans="1:12" ht="33" customHeight="1" x14ac:dyDescent="0.35">
      <c r="A9" s="7"/>
      <c r="B9" s="88" t="s">
        <v>16</v>
      </c>
      <c r="C9" s="92"/>
      <c r="D9" s="92"/>
      <c r="E9" s="92"/>
      <c r="F9" s="92"/>
      <c r="G9" s="92"/>
      <c r="H9" s="92"/>
      <c r="I9" s="92"/>
      <c r="J9" s="92"/>
      <c r="K9" s="92"/>
      <c r="L9" s="8"/>
    </row>
    <row r="10" spans="1:12" ht="33" customHeight="1" x14ac:dyDescent="0.35">
      <c r="A10" s="7"/>
      <c r="B10" s="92"/>
      <c r="C10" s="92"/>
      <c r="D10" s="92"/>
      <c r="E10" s="92"/>
      <c r="F10" s="92"/>
      <c r="G10" s="92"/>
      <c r="H10" s="92"/>
      <c r="I10" s="92"/>
      <c r="J10" s="92"/>
      <c r="K10" s="92"/>
      <c r="L10" s="8"/>
    </row>
    <row r="11" spans="1:12" ht="33" customHeight="1" x14ac:dyDescent="0.35">
      <c r="A11" s="7"/>
      <c r="B11" s="88" t="s">
        <v>21</v>
      </c>
      <c r="C11" s="92"/>
      <c r="D11" s="92"/>
      <c r="E11" s="92"/>
      <c r="F11" s="92"/>
      <c r="G11" s="92"/>
      <c r="H11" s="92"/>
      <c r="I11" s="92"/>
      <c r="J11" s="92"/>
      <c r="K11" s="92"/>
      <c r="L11" s="8"/>
    </row>
    <row r="12" spans="1:12" ht="33" customHeight="1" x14ac:dyDescent="0.35">
      <c r="A12" s="7"/>
      <c r="B12" s="88" t="s">
        <v>25</v>
      </c>
      <c r="C12" s="92"/>
      <c r="D12" s="92"/>
      <c r="E12" s="92"/>
      <c r="F12" s="92"/>
      <c r="G12" s="92"/>
      <c r="H12" s="92"/>
      <c r="I12" s="92"/>
      <c r="J12" s="92"/>
      <c r="K12" s="92"/>
      <c r="L12" s="8"/>
    </row>
    <row r="13" spans="1:12" ht="33" customHeight="1" x14ac:dyDescent="0.35">
      <c r="A13" s="7"/>
      <c r="B13" s="88" t="s">
        <v>22</v>
      </c>
      <c r="C13" s="92"/>
      <c r="D13" s="92"/>
      <c r="E13" s="92"/>
      <c r="F13" s="92"/>
      <c r="G13" s="92"/>
      <c r="H13" s="92"/>
      <c r="I13" s="92"/>
      <c r="J13" s="92"/>
      <c r="K13" s="92"/>
      <c r="L13" s="8"/>
    </row>
    <row r="14" spans="1:12" ht="33" customHeight="1" x14ac:dyDescent="0.35">
      <c r="A14" s="7"/>
      <c r="B14" s="88"/>
      <c r="C14" s="92"/>
      <c r="D14" s="92"/>
      <c r="E14" s="92"/>
      <c r="F14" s="92"/>
      <c r="G14" s="92"/>
      <c r="H14" s="92"/>
      <c r="I14" s="92"/>
      <c r="J14" s="92"/>
      <c r="K14" s="92"/>
      <c r="L14" s="8"/>
    </row>
    <row r="15" spans="1:12" ht="40.5" customHeight="1" x14ac:dyDescent="0.35">
      <c r="A15" s="7"/>
      <c r="B15" s="22"/>
      <c r="C15" s="95" t="s">
        <v>15</v>
      </c>
      <c r="D15" s="96"/>
      <c r="E15" s="96"/>
      <c r="F15" s="96"/>
      <c r="G15" s="96"/>
      <c r="H15" s="96"/>
      <c r="I15" s="15">
        <v>1000</v>
      </c>
      <c r="J15" s="9"/>
      <c r="K15" s="9"/>
      <c r="L15" s="8"/>
    </row>
    <row r="16" spans="1:12" ht="40.5" customHeight="1" x14ac:dyDescent="0.35">
      <c r="A16" s="7"/>
      <c r="B16" s="22"/>
      <c r="C16" s="95" t="s">
        <v>14</v>
      </c>
      <c r="D16" s="96"/>
      <c r="E16" s="96"/>
      <c r="F16" s="96"/>
      <c r="G16" s="96"/>
      <c r="H16" s="96"/>
      <c r="I16" s="17">
        <v>45184</v>
      </c>
      <c r="J16" s="9"/>
      <c r="K16" s="9"/>
      <c r="L16" s="8"/>
    </row>
    <row r="17" spans="1:12" ht="40.5" customHeight="1" x14ac:dyDescent="0.35">
      <c r="A17" s="7"/>
      <c r="B17" s="22"/>
      <c r="C17" s="95" t="s">
        <v>13</v>
      </c>
      <c r="D17" s="96"/>
      <c r="E17" s="96"/>
      <c r="F17" s="96"/>
      <c r="G17" s="96"/>
      <c r="H17" s="96"/>
      <c r="I17" s="17">
        <v>45519</v>
      </c>
      <c r="J17" s="10"/>
      <c r="K17" s="9"/>
      <c r="L17" s="8"/>
    </row>
    <row r="18" spans="1:12" ht="40.5" customHeight="1" x14ac:dyDescent="0.35">
      <c r="A18" s="7"/>
      <c r="B18" s="22"/>
      <c r="C18" s="95" t="str">
        <f>CONCATENATE("The number of days from the day the amendment takes effect until the next anniversary day for the authority (",I17-I16," days)")</f>
        <v>The number of days from the day the amendment takes effect until the next anniversary day for the authority (335 days)</v>
      </c>
      <c r="D18" s="96"/>
      <c r="E18" s="96"/>
      <c r="F18" s="96"/>
      <c r="G18" s="96"/>
      <c r="H18" s="96"/>
      <c r="I18" s="24">
        <f>I17-I16</f>
        <v>335</v>
      </c>
      <c r="J18" s="9"/>
      <c r="K18" s="9"/>
      <c r="L18" s="8"/>
    </row>
    <row r="19" spans="1:12" ht="40.5" customHeight="1" x14ac:dyDescent="0.35">
      <c r="A19" s="7"/>
      <c r="B19" s="22"/>
      <c r="C19" s="95" t="str">
        <f>CONCATENATE("Fee for termination of suspension is ",TEXT(I15*I18/365,"$#.#0"))</f>
        <v>Fee for termination of suspension is $917.81</v>
      </c>
      <c r="D19" s="96"/>
      <c r="E19" s="96"/>
      <c r="F19" s="96"/>
      <c r="G19" s="96"/>
      <c r="H19" s="96"/>
      <c r="I19" s="25">
        <f>I15/365*I18</f>
        <v>917.80821917808214</v>
      </c>
      <c r="J19" s="9"/>
      <c r="K19" s="9"/>
      <c r="L19" s="8"/>
    </row>
    <row r="20" spans="1:12" ht="40.5" customHeight="1" x14ac:dyDescent="0.35">
      <c r="A20" s="7"/>
      <c r="B20" s="22"/>
      <c r="C20" s="93" t="s">
        <v>12</v>
      </c>
      <c r="D20" s="94"/>
      <c r="E20" s="94"/>
      <c r="F20" s="94"/>
      <c r="G20" s="94"/>
      <c r="H20" s="94"/>
      <c r="I20" s="94"/>
      <c r="J20" s="9"/>
      <c r="K20" s="9"/>
      <c r="L20" s="8"/>
    </row>
    <row r="21" spans="1:12" ht="29.25" customHeight="1" x14ac:dyDescent="0.35">
      <c r="A21" s="7"/>
      <c r="B21" s="99"/>
      <c r="C21" s="100"/>
      <c r="D21" s="100"/>
      <c r="E21" s="100"/>
      <c r="F21" s="100"/>
      <c r="G21" s="100"/>
      <c r="H21" s="100"/>
      <c r="I21" s="100"/>
      <c r="J21" s="100"/>
      <c r="K21" s="9"/>
      <c r="L21" s="8"/>
    </row>
    <row r="22" spans="1:12" ht="18" customHeight="1" x14ac:dyDescent="0.35">
      <c r="A22" s="7"/>
      <c r="B22" s="68" t="s">
        <v>46</v>
      </c>
      <c r="C22" s="69"/>
      <c r="D22" s="69"/>
      <c r="E22" s="69"/>
      <c r="F22" s="69"/>
      <c r="G22" s="69"/>
      <c r="H22" s="69"/>
      <c r="I22" s="69"/>
      <c r="J22" s="69"/>
      <c r="K22" s="70"/>
      <c r="L22" s="8"/>
    </row>
    <row r="23" spans="1:12" ht="66" customHeight="1" x14ac:dyDescent="0.35">
      <c r="A23" s="7"/>
      <c r="B23" s="63"/>
      <c r="C23" s="90"/>
      <c r="D23" s="90"/>
      <c r="E23" s="90"/>
      <c r="F23" s="90"/>
      <c r="G23" s="90"/>
      <c r="H23" s="90"/>
      <c r="I23" s="90"/>
      <c r="J23" s="90"/>
      <c r="K23" s="58"/>
      <c r="L23" s="8"/>
    </row>
    <row r="24" spans="1:12" ht="11.25" customHeight="1" x14ac:dyDescent="0.35">
      <c r="A24" s="11"/>
      <c r="B24" s="12"/>
      <c r="C24" s="12"/>
      <c r="D24" s="12"/>
      <c r="E24" s="12"/>
      <c r="F24" s="12"/>
      <c r="G24" s="12"/>
      <c r="H24" s="12"/>
      <c r="I24" s="12"/>
      <c r="J24" s="12"/>
      <c r="K24" s="13"/>
      <c r="L24" s="14"/>
    </row>
    <row r="25" spans="1:12" ht="38.25" hidden="1" customHeight="1" x14ac:dyDescent="0.35"/>
    <row r="26" spans="1:12" ht="38.25" hidden="1" customHeight="1" x14ac:dyDescent="0.35"/>
    <row r="27" spans="1:12" ht="38.25" hidden="1" customHeight="1" x14ac:dyDescent="0.35"/>
    <row r="28" spans="1:12" ht="38.25" hidden="1" customHeight="1" x14ac:dyDescent="0.35"/>
    <row r="29" spans="1:12" ht="38.25" hidden="1" customHeight="1" x14ac:dyDescent="0.35"/>
    <row r="30" spans="1:12" ht="38.25" hidden="1" customHeight="1" x14ac:dyDescent="0.35"/>
    <row r="31" spans="1:12" ht="38.25" hidden="1" customHeight="1" x14ac:dyDescent="0.35"/>
    <row r="32" spans="1:12" ht="38.25" hidden="1" customHeight="1" x14ac:dyDescent="0.35"/>
    <row r="33" ht="38.25" hidden="1" customHeight="1" x14ac:dyDescent="0.35"/>
    <row r="34" ht="38.25" hidden="1" customHeight="1" x14ac:dyDescent="0.35"/>
    <row r="35" ht="38.25" hidden="1" customHeight="1" x14ac:dyDescent="0.35"/>
    <row r="36" ht="38.25" hidden="1" customHeight="1" x14ac:dyDescent="0.35"/>
    <row r="37" ht="38.25" hidden="1" customHeight="1" x14ac:dyDescent="0.35"/>
    <row r="38" ht="38.25" hidden="1" customHeight="1" x14ac:dyDescent="0.35"/>
    <row r="39" ht="38.25" hidden="1" customHeight="1" x14ac:dyDescent="0.35"/>
    <row r="40" ht="38.25" hidden="1" customHeight="1" x14ac:dyDescent="0.35"/>
    <row r="41" ht="38.25" hidden="1" customHeight="1" x14ac:dyDescent="0.35"/>
    <row r="42" ht="38.25" hidden="1" customHeight="1" x14ac:dyDescent="0.35"/>
    <row r="43" ht="38.25" hidden="1" customHeight="1" x14ac:dyDescent="0.35"/>
    <row r="44" ht="38.25" hidden="1" customHeight="1" x14ac:dyDescent="0.35"/>
    <row r="45" ht="38.25" hidden="1" customHeight="1" x14ac:dyDescent="0.35"/>
    <row r="46" ht="38.25" hidden="1" customHeight="1" x14ac:dyDescent="0.35"/>
    <row r="47" ht="38.25" hidden="1" customHeight="1" x14ac:dyDescent="0.35"/>
    <row r="48" ht="38.25" hidden="1" customHeight="1" x14ac:dyDescent="0.35"/>
    <row r="49" ht="38.25" hidden="1" customHeight="1" x14ac:dyDescent="0.35"/>
    <row r="50" ht="38.25" hidden="1" customHeight="1" x14ac:dyDescent="0.35"/>
    <row r="51" ht="5.25" customHeight="1" x14ac:dyDescent="0.35"/>
    <row r="52" ht="5.25" customHeight="1" x14ac:dyDescent="0.35"/>
  </sheetData>
  <sheetProtection algorithmName="SHA-512" hashValue="KEwO7h5UxkMUOmSJhT4FKA11PZCmhqOxTs3wL4SmIvoxInxk53Le+wEJqdXyVD1cq/8Nkn1D6Qbb/fNY/+rR0g==" saltValue="BHPIXxqMWVOOhqz+mC7jEg==" spinCount="100000" sheet="1" selectLockedCells="1"/>
  <mergeCells count="20">
    <mergeCell ref="B23:K23"/>
    <mergeCell ref="C19:H19"/>
    <mergeCell ref="C18:H18"/>
    <mergeCell ref="C17:H17"/>
    <mergeCell ref="B21:J21"/>
    <mergeCell ref="B22:K22"/>
    <mergeCell ref="B2:J2"/>
    <mergeCell ref="B8:K8"/>
    <mergeCell ref="B9:K10"/>
    <mergeCell ref="B7:K7"/>
    <mergeCell ref="B4:K4"/>
    <mergeCell ref="B5:K5"/>
    <mergeCell ref="B6:K6"/>
    <mergeCell ref="B11:K11"/>
    <mergeCell ref="B12:K12"/>
    <mergeCell ref="B13:K13"/>
    <mergeCell ref="B14:K14"/>
    <mergeCell ref="C20:I20"/>
    <mergeCell ref="C16:H16"/>
    <mergeCell ref="C15:H15"/>
  </mergeCells>
  <conditionalFormatting sqref="I15">
    <cfRule type="expression" dxfId="1" priority="1">
      <formula>$I$15=""</formula>
    </cfRule>
  </conditionalFormatting>
  <dataValidations xWindow="719" yWindow="676" count="3">
    <dataValidation type="date" operator="greaterThan" allowBlank="1" showInputMessage="1" showErrorMessage="1" error="Date must be after the amendment date" prompt="When is the next anniversary date for this environmetal authority?_x000a_Date format DD/MM/YYYY" sqref="I17" xr:uid="{00000000-0002-0000-0200-000000000000}">
      <formula1>I16</formula1>
    </dataValidation>
    <dataValidation type="decimal" operator="greaterThan" allowBlank="1" showInputMessage="1" showErrorMessage="1" error="this is not a valid amount" prompt="Enter the current annual fee for the environmetal authority." sqref="I15" xr:uid="{00000000-0002-0000-0200-000001000000}">
      <formula1>-1</formula1>
    </dataValidation>
    <dataValidation type="date" operator="greaterThan" allowBlank="1" showInputMessage="1" showErrorMessage="1" error="Please use this date format DD/MM/YYYY" prompt="When was the notice given to the adminstering authority?_x000a_Date format DD/MM/YYYY" sqref="I16" xr:uid="{00000000-0002-0000-0200-000002000000}">
      <formula1>43466</formula1>
    </dataValidation>
  </dataValidations>
  <printOptions horizontalCentered="1" verticalCentered="1"/>
  <pageMargins left="0" right="0" top="0" bottom="0" header="0" footer="0"/>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XFC106"/>
  <sheetViews>
    <sheetView showGridLines="0" topLeftCell="A7" workbookViewId="0">
      <selection activeCell="I12" sqref="I12"/>
    </sheetView>
  </sheetViews>
  <sheetFormatPr defaultColWidth="0" defaultRowHeight="14.5" zeroHeight="1" x14ac:dyDescent="0.35"/>
  <cols>
    <col min="1" max="1" width="2.7265625" customWidth="1"/>
    <col min="2" max="2" width="5.7265625" customWidth="1"/>
    <col min="3" max="8" width="11.453125" customWidth="1"/>
    <col min="9" max="9" width="16.7265625" customWidth="1"/>
    <col min="10" max="10" width="2.7265625" customWidth="1"/>
    <col min="11" max="11" width="3.7265625" customWidth="1"/>
    <col min="12" max="12" width="3.54296875" style="39" customWidth="1"/>
    <col min="13" max="13" width="14.81640625" hidden="1"/>
    <col min="14" max="15" width="27.81640625" hidden="1"/>
    <col min="16" max="16" width="34.1796875" hidden="1"/>
    <col min="17" max="20" width="27.81640625" hidden="1"/>
    <col min="21" max="16383" width="9.1796875" hidden="1"/>
    <col min="16384" max="16384" width="0.26953125" customWidth="1"/>
  </cols>
  <sheetData>
    <row r="1" spans="1:12" hidden="1" x14ac:dyDescent="0.35">
      <c r="A1">
        <f t="shared" ref="A1:L1" ca="1" si="0">CELL("width",A1)</f>
        <v>2</v>
      </c>
      <c r="B1">
        <f t="shared" ca="1" si="0"/>
        <v>5</v>
      </c>
      <c r="C1">
        <f t="shared" ca="1" si="0"/>
        <v>11</v>
      </c>
      <c r="D1">
        <f t="shared" ca="1" si="0"/>
        <v>11</v>
      </c>
      <c r="E1">
        <f t="shared" ca="1" si="0"/>
        <v>11</v>
      </c>
      <c r="F1">
        <f t="shared" ca="1" si="0"/>
        <v>11</v>
      </c>
      <c r="G1">
        <f t="shared" ca="1" si="0"/>
        <v>11</v>
      </c>
      <c r="H1">
        <f t="shared" ca="1" si="0"/>
        <v>11</v>
      </c>
      <c r="I1">
        <f t="shared" ca="1" si="0"/>
        <v>16</v>
      </c>
      <c r="J1">
        <f t="shared" ca="1" si="0"/>
        <v>2</v>
      </c>
      <c r="K1">
        <f t="shared" ca="1" si="0"/>
        <v>3</v>
      </c>
      <c r="L1">
        <f t="shared" ca="1" si="0"/>
        <v>3</v>
      </c>
    </row>
    <row r="2" spans="1:12" ht="5.25" customHeight="1" x14ac:dyDescent="0.35">
      <c r="A2" s="4"/>
      <c r="B2" s="5"/>
      <c r="C2" s="5"/>
      <c r="D2" s="5"/>
      <c r="E2" s="5"/>
      <c r="F2" s="5"/>
      <c r="G2" s="5"/>
      <c r="H2" s="5"/>
      <c r="I2" s="5"/>
      <c r="J2" s="5"/>
      <c r="K2" s="5"/>
      <c r="L2" s="6"/>
    </row>
    <row r="3" spans="1:12" ht="111" customHeight="1" x14ac:dyDescent="0.35">
      <c r="A3" s="7"/>
      <c r="B3" s="2"/>
      <c r="C3" s="2"/>
      <c r="D3" s="2"/>
      <c r="E3" s="2"/>
      <c r="F3" s="2"/>
      <c r="G3" s="2"/>
      <c r="H3" s="2"/>
      <c r="I3" s="2"/>
      <c r="J3" s="2"/>
      <c r="K3" s="2"/>
      <c r="L3" s="8"/>
    </row>
    <row r="4" spans="1:12" ht="33.75" customHeight="1" x14ac:dyDescent="0.75">
      <c r="A4" s="7"/>
      <c r="B4" s="56" t="s">
        <v>9</v>
      </c>
      <c r="C4" s="57"/>
      <c r="D4" s="57"/>
      <c r="E4" s="57"/>
      <c r="F4" s="57"/>
      <c r="G4" s="57"/>
      <c r="H4" s="57"/>
      <c r="I4" s="57"/>
      <c r="J4" s="57"/>
      <c r="K4" s="58"/>
      <c r="L4" s="8"/>
    </row>
    <row r="5" spans="1:12" ht="21" customHeight="1" x14ac:dyDescent="0.35">
      <c r="A5" s="7"/>
      <c r="B5" s="59" t="s">
        <v>30</v>
      </c>
      <c r="C5" s="60"/>
      <c r="D5" s="60"/>
      <c r="E5" s="60"/>
      <c r="F5" s="60"/>
      <c r="G5" s="60"/>
      <c r="H5" s="60"/>
      <c r="I5" s="60"/>
      <c r="J5" s="60"/>
      <c r="K5" s="58"/>
      <c r="L5" s="8"/>
    </row>
    <row r="6" spans="1:12" ht="30" customHeight="1" x14ac:dyDescent="0.45">
      <c r="A6" s="7"/>
      <c r="B6" s="61" t="s">
        <v>1</v>
      </c>
      <c r="C6" s="62"/>
      <c r="D6" s="62"/>
      <c r="E6" s="62"/>
      <c r="F6" s="62"/>
      <c r="G6" s="62"/>
      <c r="H6" s="62"/>
      <c r="I6" s="62"/>
      <c r="J6" s="62"/>
      <c r="K6" s="58"/>
      <c r="L6" s="8"/>
    </row>
    <row r="7" spans="1:12" ht="126.65" customHeight="1" x14ac:dyDescent="0.35">
      <c r="A7" s="7"/>
      <c r="B7" s="63" t="s">
        <v>43</v>
      </c>
      <c r="C7" s="64"/>
      <c r="D7" s="64"/>
      <c r="E7" s="64"/>
      <c r="F7" s="64"/>
      <c r="G7" s="64"/>
      <c r="H7" s="64"/>
      <c r="I7" s="64"/>
      <c r="J7" s="64"/>
      <c r="K7" s="65"/>
      <c r="L7" s="8"/>
    </row>
    <row r="8" spans="1:12" ht="30.75" customHeight="1" x14ac:dyDescent="0.35">
      <c r="A8" s="7"/>
      <c r="B8" s="91" t="s">
        <v>33</v>
      </c>
      <c r="C8" s="72"/>
      <c r="D8" s="72"/>
      <c r="E8" s="72"/>
      <c r="F8" s="72"/>
      <c r="G8" s="72"/>
      <c r="H8" s="72"/>
      <c r="I8" s="72"/>
      <c r="J8" s="72"/>
      <c r="K8" s="72"/>
      <c r="L8" s="8"/>
    </row>
    <row r="9" spans="1:12" ht="38.25" customHeight="1" x14ac:dyDescent="0.35">
      <c r="A9" s="7"/>
      <c r="B9" s="88" t="s">
        <v>39</v>
      </c>
      <c r="C9" s="89"/>
      <c r="D9" s="89"/>
      <c r="E9" s="89"/>
      <c r="F9" s="89"/>
      <c r="G9" s="89"/>
      <c r="H9" s="89"/>
      <c r="I9" s="89"/>
      <c r="J9" s="89"/>
      <c r="K9" s="72"/>
      <c r="L9" s="8"/>
    </row>
    <row r="10" spans="1:12" ht="86.25" customHeight="1" x14ac:dyDescent="0.35">
      <c r="A10" s="7"/>
      <c r="B10" s="88" t="s">
        <v>40</v>
      </c>
      <c r="C10" s="89"/>
      <c r="D10" s="89"/>
      <c r="E10" s="89"/>
      <c r="F10" s="89"/>
      <c r="G10" s="89"/>
      <c r="H10" s="89"/>
      <c r="I10" s="89"/>
      <c r="J10" s="89"/>
      <c r="K10" s="72"/>
      <c r="L10" s="8"/>
    </row>
    <row r="11" spans="1:12" ht="11.25" customHeight="1" x14ac:dyDescent="0.35">
      <c r="A11" s="7"/>
      <c r="B11" s="88"/>
      <c r="C11" s="89"/>
      <c r="D11" s="89"/>
      <c r="E11" s="89"/>
      <c r="F11" s="89"/>
      <c r="G11" s="89"/>
      <c r="H11" s="89"/>
      <c r="I11" s="89"/>
      <c r="J11" s="89"/>
      <c r="K11" s="72"/>
      <c r="L11" s="8"/>
    </row>
    <row r="12" spans="1:12" ht="33" customHeight="1" x14ac:dyDescent="0.35">
      <c r="A12" s="7"/>
      <c r="B12" s="9"/>
      <c r="C12" s="85" t="s">
        <v>17</v>
      </c>
      <c r="D12" s="86"/>
      <c r="E12" s="86"/>
      <c r="F12" s="86"/>
      <c r="G12" s="86"/>
      <c r="H12" s="87"/>
      <c r="I12" s="15">
        <v>1469.5</v>
      </c>
      <c r="J12" s="9"/>
      <c r="K12" s="9"/>
      <c r="L12" s="8"/>
    </row>
    <row r="13" spans="1:12" ht="33" customHeight="1" x14ac:dyDescent="0.35">
      <c r="A13" s="7"/>
      <c r="B13" s="9"/>
      <c r="C13" s="85" t="s">
        <v>28</v>
      </c>
      <c r="D13" s="86"/>
      <c r="E13" s="86"/>
      <c r="F13" s="86"/>
      <c r="G13" s="86"/>
      <c r="H13" s="87"/>
      <c r="I13" s="16">
        <v>2939</v>
      </c>
      <c r="J13" s="9"/>
      <c r="K13" s="9"/>
      <c r="L13" s="8"/>
    </row>
    <row r="14" spans="1:12" ht="33" customHeight="1" x14ac:dyDescent="0.35">
      <c r="A14" s="7"/>
      <c r="B14" s="9"/>
      <c r="C14" s="85" t="s">
        <v>18</v>
      </c>
      <c r="D14" s="86"/>
      <c r="E14" s="86"/>
      <c r="F14" s="86"/>
      <c r="G14" s="86"/>
      <c r="H14" s="87"/>
      <c r="I14" s="17">
        <v>45132</v>
      </c>
      <c r="J14" s="9"/>
      <c r="K14" s="9"/>
      <c r="L14" s="8"/>
    </row>
    <row r="15" spans="1:12" ht="33" customHeight="1" x14ac:dyDescent="0.35">
      <c r="A15" s="7"/>
      <c r="B15" s="9"/>
      <c r="C15" s="85" t="s">
        <v>0</v>
      </c>
      <c r="D15" s="86"/>
      <c r="E15" s="86"/>
      <c r="F15" s="86"/>
      <c r="G15" s="86"/>
      <c r="H15" s="87"/>
      <c r="I15" s="17">
        <v>45260</v>
      </c>
      <c r="J15" s="10"/>
      <c r="K15" s="9"/>
      <c r="L15" s="8"/>
    </row>
    <row r="16" spans="1:12" ht="33" customHeight="1" x14ac:dyDescent="0.35">
      <c r="A16" s="7"/>
      <c r="B16" s="9"/>
      <c r="C16" s="85" t="str">
        <f>CONCATENATE("The number of days from the day the amendment takes effect until the next anniversary day for the authority (",I15-I14," days)")</f>
        <v>The number of days from the day the amendment takes effect until the next anniversary day for the authority (128 days)</v>
      </c>
      <c r="D16" s="86"/>
      <c r="E16" s="86"/>
      <c r="F16" s="86"/>
      <c r="G16" s="86"/>
      <c r="H16" s="87"/>
      <c r="I16" s="24">
        <f>I15-I14</f>
        <v>128</v>
      </c>
      <c r="J16" s="9"/>
      <c r="K16" s="9"/>
      <c r="L16" s="8"/>
    </row>
    <row r="17" spans="1:12" ht="33" customHeight="1" x14ac:dyDescent="0.35">
      <c r="A17" s="7"/>
      <c r="B17" s="9"/>
      <c r="C17" s="85" t="str">
        <f>CONCATENATE("Supplementary annual fee is ",TEXT((I13-I12)*I16/365,"$0.00"))</f>
        <v>Supplementary annual fee is $515.33</v>
      </c>
      <c r="D17" s="86"/>
      <c r="E17" s="86"/>
      <c r="F17" s="86"/>
      <c r="G17" s="86"/>
      <c r="H17" s="87"/>
      <c r="I17" s="25">
        <f>(I13-I12)/365*I16</f>
        <v>515.33150684931502</v>
      </c>
      <c r="J17" s="9"/>
      <c r="K17" s="9"/>
      <c r="L17" s="8"/>
    </row>
    <row r="18" spans="1:12" ht="33" customHeight="1" x14ac:dyDescent="0.35">
      <c r="A18" s="7"/>
      <c r="B18" s="9"/>
      <c r="C18" s="93" t="s">
        <v>12</v>
      </c>
      <c r="D18" s="94"/>
      <c r="E18" s="94"/>
      <c r="F18" s="94"/>
      <c r="G18" s="94"/>
      <c r="H18" s="94"/>
      <c r="I18" s="94"/>
      <c r="J18" s="9"/>
      <c r="K18" s="9"/>
      <c r="L18" s="8"/>
    </row>
    <row r="19" spans="1:12" ht="33" customHeight="1" x14ac:dyDescent="0.35">
      <c r="A19" s="7"/>
      <c r="B19" s="88" t="s">
        <v>26</v>
      </c>
      <c r="C19" s="89"/>
      <c r="D19" s="89"/>
      <c r="E19" s="89"/>
      <c r="F19" s="89"/>
      <c r="G19" s="89"/>
      <c r="H19" s="89"/>
      <c r="I19" s="89"/>
      <c r="J19" s="89"/>
      <c r="K19" s="72"/>
      <c r="L19" s="8"/>
    </row>
    <row r="20" spans="1:12" ht="49.5" customHeight="1" x14ac:dyDescent="0.35">
      <c r="A20" s="7"/>
      <c r="B20" s="88" t="s">
        <v>27</v>
      </c>
      <c r="C20" s="89"/>
      <c r="D20" s="89"/>
      <c r="E20" s="89"/>
      <c r="F20" s="89"/>
      <c r="G20" s="89"/>
      <c r="H20" s="89"/>
      <c r="I20" s="89"/>
      <c r="J20" s="89"/>
      <c r="K20" s="72"/>
      <c r="L20" s="8"/>
    </row>
    <row r="21" spans="1:12" ht="20.25" customHeight="1" x14ac:dyDescent="0.35">
      <c r="A21" s="7"/>
      <c r="B21" s="68" t="s">
        <v>46</v>
      </c>
      <c r="C21" s="69"/>
      <c r="D21" s="69"/>
      <c r="E21" s="69"/>
      <c r="F21" s="69"/>
      <c r="G21" s="69"/>
      <c r="H21" s="69"/>
      <c r="I21" s="69"/>
      <c r="J21" s="69"/>
      <c r="K21" s="70"/>
      <c r="L21" s="8"/>
    </row>
    <row r="22" spans="1:12" ht="50.25" customHeight="1" x14ac:dyDescent="0.35">
      <c r="A22" s="7"/>
      <c r="B22" s="63"/>
      <c r="C22" s="90"/>
      <c r="D22" s="90"/>
      <c r="E22" s="90"/>
      <c r="F22" s="90"/>
      <c r="G22" s="90"/>
      <c r="H22" s="90"/>
      <c r="I22" s="90"/>
      <c r="J22" s="90"/>
      <c r="K22" s="58"/>
      <c r="L22" s="8"/>
    </row>
    <row r="23" spans="1:12" ht="29.25" customHeight="1" x14ac:dyDescent="0.35">
      <c r="A23" s="11"/>
      <c r="B23" s="12"/>
      <c r="C23" s="12"/>
      <c r="D23" s="12"/>
      <c r="E23" s="12"/>
      <c r="F23" s="12"/>
      <c r="G23" s="12"/>
      <c r="H23" s="12"/>
      <c r="I23" s="12"/>
      <c r="J23" s="12"/>
      <c r="K23" s="13"/>
      <c r="L23" s="14"/>
    </row>
    <row r="24" spans="1:12" hidden="1" x14ac:dyDescent="0.35">
      <c r="A24" s="1"/>
      <c r="B24" s="1"/>
      <c r="C24" s="1"/>
      <c r="D24" s="1"/>
      <c r="E24" s="1"/>
      <c r="F24" s="1"/>
      <c r="G24" s="1"/>
      <c r="H24" s="1"/>
      <c r="I24" s="1"/>
      <c r="J24" s="1"/>
    </row>
    <row r="25" spans="1:12" hidden="1" x14ac:dyDescent="0.35">
      <c r="A25" s="1"/>
      <c r="B25" s="1"/>
      <c r="C25" s="1"/>
      <c r="D25" s="1"/>
      <c r="E25" s="1"/>
      <c r="F25" s="1"/>
      <c r="G25" s="1"/>
      <c r="H25" s="1"/>
      <c r="I25" s="1"/>
      <c r="J25" s="1"/>
    </row>
    <row r="26" spans="1:12" hidden="1" x14ac:dyDescent="0.35">
      <c r="A26" s="1"/>
      <c r="B26" s="1"/>
      <c r="C26" s="1"/>
      <c r="D26" s="1"/>
      <c r="E26" s="1"/>
      <c r="F26" s="1"/>
      <c r="G26" s="1"/>
      <c r="H26" s="1"/>
      <c r="I26" s="1"/>
      <c r="J26" s="1"/>
    </row>
    <row r="27" spans="1:12" hidden="1" x14ac:dyDescent="0.35">
      <c r="A27" s="1"/>
      <c r="B27" s="1"/>
      <c r="C27" s="1"/>
      <c r="D27" s="1"/>
      <c r="E27" s="1"/>
      <c r="F27" s="1"/>
      <c r="G27" s="1"/>
      <c r="H27" s="1"/>
      <c r="I27" s="1"/>
      <c r="J27" s="1"/>
    </row>
    <row r="28" spans="1:12" hidden="1" x14ac:dyDescent="0.35">
      <c r="A28" s="1"/>
      <c r="B28" s="1"/>
      <c r="C28" s="1"/>
      <c r="D28" s="1"/>
      <c r="E28" s="1"/>
      <c r="F28" s="1"/>
      <c r="G28" s="1"/>
      <c r="H28" s="1"/>
      <c r="I28" s="1"/>
      <c r="J28" s="1"/>
    </row>
    <row r="29" spans="1:12" hidden="1" x14ac:dyDescent="0.35">
      <c r="A29" s="1"/>
      <c r="B29" s="1"/>
      <c r="C29" s="1"/>
      <c r="D29" s="1"/>
      <c r="E29" s="1"/>
      <c r="F29" s="1"/>
      <c r="G29" s="1"/>
      <c r="H29" s="1"/>
      <c r="I29" s="1"/>
      <c r="J29" s="1"/>
    </row>
    <row r="30" spans="1:12" hidden="1" x14ac:dyDescent="0.35">
      <c r="A30" s="1"/>
      <c r="B30" s="1"/>
      <c r="C30" s="1"/>
      <c r="D30" s="1"/>
      <c r="E30" s="1"/>
      <c r="F30" s="1"/>
      <c r="G30" s="1"/>
      <c r="H30" s="1"/>
      <c r="I30" s="1"/>
      <c r="J30" s="1"/>
    </row>
    <row r="31" spans="1:12" hidden="1" x14ac:dyDescent="0.35">
      <c r="A31" s="1"/>
      <c r="B31" s="1"/>
      <c r="C31" s="1"/>
      <c r="D31" s="1"/>
      <c r="E31" s="1"/>
      <c r="F31" s="1"/>
      <c r="G31" s="1"/>
      <c r="H31" s="1"/>
      <c r="I31" s="1"/>
      <c r="J31" s="1"/>
    </row>
    <row r="32" spans="1:12" hidden="1" x14ac:dyDescent="0.35">
      <c r="A32" s="1"/>
      <c r="B32" s="1"/>
      <c r="C32" s="1"/>
      <c r="D32" s="1"/>
      <c r="E32" s="1"/>
      <c r="F32" s="1"/>
      <c r="G32" s="1"/>
      <c r="H32" s="1"/>
      <c r="I32" s="1"/>
      <c r="J32" s="1"/>
    </row>
    <row r="33" spans="1:10" hidden="1" x14ac:dyDescent="0.35">
      <c r="A33" s="1"/>
      <c r="B33" s="1"/>
      <c r="C33" s="1"/>
      <c r="D33" s="1"/>
      <c r="E33" s="1"/>
      <c r="F33" s="1"/>
      <c r="G33" s="1"/>
      <c r="H33" s="1"/>
      <c r="I33" s="1"/>
      <c r="J33" s="1"/>
    </row>
    <row r="34" spans="1:10" hidden="1" x14ac:dyDescent="0.35">
      <c r="A34" s="1"/>
      <c r="B34" s="1"/>
      <c r="C34" s="1"/>
      <c r="D34" s="1"/>
      <c r="E34" s="1"/>
      <c r="F34" s="1"/>
      <c r="G34" s="1"/>
      <c r="H34" s="1"/>
      <c r="I34" s="1"/>
      <c r="J34" s="1"/>
    </row>
    <row r="35" spans="1:10" hidden="1" x14ac:dyDescent="0.35">
      <c r="A35" s="1"/>
      <c r="B35" s="1"/>
      <c r="C35" s="1"/>
      <c r="D35" s="1"/>
      <c r="E35" s="1"/>
      <c r="F35" s="1"/>
      <c r="G35" s="1"/>
      <c r="H35" s="1"/>
      <c r="I35" s="1"/>
      <c r="J35" s="1"/>
    </row>
    <row r="36" spans="1:10" hidden="1" x14ac:dyDescent="0.35">
      <c r="A36" s="1"/>
      <c r="B36" s="1"/>
      <c r="C36" s="1"/>
      <c r="D36" s="1"/>
      <c r="E36" s="1"/>
      <c r="F36" s="1"/>
      <c r="G36" s="1"/>
      <c r="H36" s="1"/>
      <c r="I36" s="1"/>
      <c r="J36" s="1"/>
    </row>
    <row r="37" spans="1:10" hidden="1" x14ac:dyDescent="0.35">
      <c r="A37" s="1"/>
      <c r="B37" s="1"/>
      <c r="C37" s="1"/>
      <c r="D37" s="1"/>
      <c r="E37" s="1"/>
      <c r="F37" s="1"/>
      <c r="G37" s="1"/>
      <c r="H37" s="1"/>
      <c r="I37" s="1"/>
      <c r="J37" s="1"/>
    </row>
    <row r="38" spans="1:10" hidden="1" x14ac:dyDescent="0.35">
      <c r="A38" s="1"/>
      <c r="B38" s="1"/>
      <c r="C38" s="1"/>
      <c r="D38" s="1"/>
      <c r="E38" s="1"/>
      <c r="F38" s="1"/>
      <c r="G38" s="1"/>
      <c r="H38" s="1"/>
      <c r="I38" s="1"/>
      <c r="J38" s="1"/>
    </row>
    <row r="39" spans="1:10" hidden="1" x14ac:dyDescent="0.35">
      <c r="A39" s="1"/>
      <c r="B39" s="1"/>
      <c r="C39" s="1"/>
      <c r="D39" s="1"/>
      <c r="E39" s="1"/>
      <c r="F39" s="1"/>
      <c r="G39" s="1"/>
      <c r="H39" s="1"/>
      <c r="I39" s="1"/>
      <c r="J39" s="1"/>
    </row>
    <row r="40" spans="1:10" hidden="1" x14ac:dyDescent="0.35">
      <c r="A40" s="1"/>
      <c r="B40" s="1"/>
      <c r="C40" s="1"/>
      <c r="D40" s="1"/>
      <c r="E40" s="1"/>
      <c r="F40" s="1"/>
      <c r="G40" s="1"/>
      <c r="H40" s="1"/>
      <c r="I40" s="1"/>
      <c r="J40" s="1"/>
    </row>
    <row r="41" spans="1:10" hidden="1" x14ac:dyDescent="0.35">
      <c r="A41" s="1"/>
      <c r="B41" s="1"/>
      <c r="C41" s="1"/>
      <c r="D41" s="1"/>
      <c r="E41" s="1"/>
      <c r="F41" s="1"/>
      <c r="G41" s="1"/>
      <c r="H41" s="1"/>
      <c r="I41" s="1"/>
      <c r="J41" s="1"/>
    </row>
    <row r="42" spans="1:10" hidden="1" x14ac:dyDescent="0.35">
      <c r="A42" s="1"/>
      <c r="B42" s="1"/>
      <c r="C42" s="1"/>
      <c r="D42" s="1"/>
      <c r="E42" s="1"/>
      <c r="F42" s="1"/>
      <c r="G42" s="1"/>
      <c r="H42" s="1"/>
      <c r="I42" s="1"/>
      <c r="J42" s="1"/>
    </row>
    <row r="43" spans="1:10" hidden="1" x14ac:dyDescent="0.35">
      <c r="A43" s="1"/>
      <c r="B43" s="1"/>
      <c r="C43" s="1"/>
      <c r="D43" s="1"/>
      <c r="E43" s="1"/>
      <c r="F43" s="1"/>
      <c r="G43" s="1"/>
      <c r="H43" s="1"/>
      <c r="I43" s="1"/>
      <c r="J43" s="1"/>
    </row>
    <row r="44" spans="1:10" hidden="1" x14ac:dyDescent="0.35">
      <c r="A44" s="1"/>
      <c r="B44" s="1"/>
      <c r="C44" s="1"/>
      <c r="D44" s="1"/>
      <c r="E44" s="1"/>
      <c r="F44" s="1"/>
      <c r="G44" s="1"/>
      <c r="H44" s="1"/>
      <c r="I44" s="1"/>
      <c r="J44" s="1"/>
    </row>
    <row r="45" spans="1:10" hidden="1" x14ac:dyDescent="0.35">
      <c r="A45" s="1"/>
      <c r="B45" s="1"/>
      <c r="C45" s="1"/>
      <c r="D45" s="1"/>
      <c r="E45" s="1"/>
      <c r="F45" s="1"/>
      <c r="G45" s="1"/>
      <c r="H45" s="1"/>
      <c r="I45" s="1"/>
      <c r="J45" s="1"/>
    </row>
    <row r="46" spans="1:10" hidden="1" x14ac:dyDescent="0.35">
      <c r="A46" s="1"/>
      <c r="B46" s="1"/>
      <c r="C46" s="1"/>
      <c r="D46" s="1"/>
      <c r="E46" s="1"/>
      <c r="F46" s="1"/>
      <c r="G46" s="1"/>
      <c r="H46" s="1"/>
      <c r="I46" s="1"/>
      <c r="J46" s="1"/>
    </row>
    <row r="47" spans="1:10" hidden="1" x14ac:dyDescent="0.35">
      <c r="A47" s="1"/>
      <c r="B47" s="1"/>
      <c r="C47" s="1"/>
      <c r="D47" s="1"/>
      <c r="E47" s="1"/>
      <c r="F47" s="1"/>
      <c r="G47" s="1"/>
      <c r="H47" s="1"/>
      <c r="I47" s="1"/>
      <c r="J47" s="1"/>
    </row>
    <row r="48" spans="1:10" hidden="1" x14ac:dyDescent="0.35">
      <c r="A48" s="1"/>
      <c r="B48" s="1"/>
      <c r="C48" s="1"/>
      <c r="D48" s="1"/>
      <c r="E48" s="1"/>
      <c r="F48" s="1"/>
      <c r="G48" s="1"/>
      <c r="H48" s="1"/>
      <c r="I48" s="1"/>
      <c r="J48" s="1"/>
    </row>
    <row r="49" spans="1:10" hidden="1" x14ac:dyDescent="0.35">
      <c r="A49" s="1"/>
      <c r="B49" s="1"/>
      <c r="C49" s="1"/>
      <c r="D49" s="1"/>
      <c r="E49" s="1"/>
      <c r="F49" s="1"/>
      <c r="G49" s="1"/>
      <c r="H49" s="1"/>
      <c r="I49" s="1"/>
      <c r="J49" s="1"/>
    </row>
    <row r="50" spans="1:10" hidden="1" x14ac:dyDescent="0.35">
      <c r="A50" s="1"/>
      <c r="B50" s="1"/>
      <c r="C50" s="1"/>
      <c r="D50" s="1"/>
      <c r="E50" s="1"/>
      <c r="F50" s="1"/>
      <c r="G50" s="1"/>
      <c r="H50" s="1"/>
      <c r="I50" s="1"/>
      <c r="J50" s="1"/>
    </row>
    <row r="51" spans="1:10" hidden="1" x14ac:dyDescent="0.35">
      <c r="A51" s="1"/>
      <c r="B51" s="1"/>
      <c r="C51" s="1"/>
      <c r="D51" s="1"/>
      <c r="E51" s="1"/>
      <c r="F51" s="1"/>
      <c r="G51" s="1"/>
      <c r="H51" s="1"/>
      <c r="I51" s="1"/>
      <c r="J51" s="1"/>
    </row>
    <row r="52" spans="1:10" hidden="1" x14ac:dyDescent="0.35">
      <c r="A52" s="1"/>
      <c r="B52" s="1"/>
      <c r="C52" s="1"/>
      <c r="D52" s="1"/>
      <c r="E52" s="1"/>
      <c r="F52" s="1"/>
      <c r="G52" s="1"/>
      <c r="H52" s="1"/>
      <c r="I52" s="1"/>
      <c r="J52" s="1"/>
    </row>
    <row r="53" spans="1:10" hidden="1" x14ac:dyDescent="0.35">
      <c r="A53" s="1"/>
      <c r="B53" s="1"/>
      <c r="C53" s="1"/>
      <c r="D53" s="1"/>
      <c r="E53" s="1"/>
      <c r="F53" s="1"/>
      <c r="G53" s="1"/>
      <c r="H53" s="1"/>
      <c r="I53" s="1"/>
      <c r="J53" s="1"/>
    </row>
    <row r="54" spans="1:10" hidden="1" x14ac:dyDescent="0.35">
      <c r="A54" s="1"/>
      <c r="B54" s="1"/>
      <c r="C54" s="1"/>
      <c r="D54" s="1"/>
      <c r="E54" s="1"/>
      <c r="F54" s="1"/>
      <c r="G54" s="1"/>
      <c r="H54" s="1"/>
      <c r="I54" s="1"/>
      <c r="J54" s="1"/>
    </row>
    <row r="55" spans="1:10" hidden="1" x14ac:dyDescent="0.35">
      <c r="A55" s="1"/>
      <c r="B55" s="1"/>
      <c r="C55" s="1"/>
      <c r="D55" s="1"/>
      <c r="E55" s="1"/>
      <c r="F55" s="1"/>
      <c r="G55" s="1"/>
      <c r="H55" s="1"/>
      <c r="I55" s="1"/>
      <c r="J55" s="1"/>
    </row>
    <row r="56" spans="1:10" hidden="1" x14ac:dyDescent="0.35">
      <c r="A56" s="1"/>
      <c r="B56" s="1"/>
      <c r="C56" s="1"/>
      <c r="D56" s="1"/>
      <c r="E56" s="1"/>
      <c r="F56" s="1"/>
      <c r="G56" s="1"/>
      <c r="H56" s="1"/>
      <c r="I56" s="1"/>
      <c r="J56" s="1"/>
    </row>
    <row r="57" spans="1:10" hidden="1" x14ac:dyDescent="0.35">
      <c r="A57" s="1"/>
      <c r="B57" s="1"/>
      <c r="C57" s="1"/>
      <c r="D57" s="1"/>
      <c r="E57" s="1"/>
      <c r="F57" s="1"/>
      <c r="G57" s="1"/>
      <c r="H57" s="1"/>
      <c r="I57" s="1"/>
      <c r="J57" s="1"/>
    </row>
    <row r="58" spans="1:10" hidden="1" x14ac:dyDescent="0.35">
      <c r="A58" s="1"/>
      <c r="B58" s="1"/>
      <c r="C58" s="1"/>
      <c r="D58" s="1"/>
      <c r="E58" s="1"/>
      <c r="F58" s="1"/>
      <c r="G58" s="1"/>
      <c r="H58" s="1"/>
      <c r="I58" s="1"/>
      <c r="J58" s="1"/>
    </row>
    <row r="59" spans="1:10" hidden="1" x14ac:dyDescent="0.35">
      <c r="A59" s="1"/>
      <c r="B59" s="1"/>
      <c r="C59" s="1"/>
      <c r="D59" s="1"/>
      <c r="E59" s="1"/>
      <c r="F59" s="1"/>
      <c r="G59" s="1"/>
      <c r="H59" s="1"/>
      <c r="I59" s="1"/>
      <c r="J59" s="1"/>
    </row>
    <row r="60" spans="1:10" hidden="1" x14ac:dyDescent="0.35">
      <c r="A60" s="1"/>
      <c r="B60" s="1"/>
      <c r="C60" s="1"/>
      <c r="D60" s="1"/>
      <c r="E60" s="1"/>
      <c r="F60" s="1"/>
      <c r="G60" s="1"/>
      <c r="H60" s="1"/>
      <c r="I60" s="1"/>
      <c r="J60" s="1"/>
    </row>
    <row r="61" spans="1:10" hidden="1" x14ac:dyDescent="0.35">
      <c r="A61" s="1"/>
      <c r="B61" s="1"/>
      <c r="C61" s="1"/>
      <c r="D61" s="1"/>
      <c r="E61" s="1"/>
      <c r="F61" s="1"/>
      <c r="G61" s="1"/>
      <c r="H61" s="1"/>
      <c r="I61" s="1"/>
      <c r="J61" s="1"/>
    </row>
    <row r="62" spans="1:10" hidden="1" x14ac:dyDescent="0.35">
      <c r="A62" s="1"/>
      <c r="B62" s="1"/>
      <c r="C62" s="1"/>
      <c r="D62" s="1"/>
      <c r="E62" s="1"/>
      <c r="F62" s="1"/>
      <c r="G62" s="1"/>
      <c r="H62" s="1"/>
      <c r="I62" s="1"/>
      <c r="J62" s="1"/>
    </row>
    <row r="63" spans="1:10" hidden="1" x14ac:dyDescent="0.35">
      <c r="A63" s="1"/>
      <c r="B63" s="1"/>
      <c r="C63" s="1"/>
      <c r="D63" s="1"/>
      <c r="E63" s="1"/>
      <c r="F63" s="1"/>
      <c r="G63" s="1"/>
      <c r="H63" s="1"/>
      <c r="I63" s="1"/>
      <c r="J63" s="1"/>
    </row>
    <row r="64" spans="1:10" hidden="1" x14ac:dyDescent="0.35">
      <c r="A64" s="1"/>
      <c r="B64" s="1"/>
      <c r="C64" s="1"/>
      <c r="D64" s="1"/>
      <c r="E64" s="1"/>
      <c r="F64" s="1"/>
      <c r="G64" s="1"/>
      <c r="H64" s="1"/>
      <c r="I64" s="1"/>
      <c r="J64" s="1"/>
    </row>
    <row r="65" spans="1:10" hidden="1" x14ac:dyDescent="0.35">
      <c r="A65" s="1"/>
      <c r="B65" s="1"/>
      <c r="C65" s="1"/>
      <c r="D65" s="1"/>
      <c r="E65" s="1"/>
      <c r="F65" s="1"/>
      <c r="G65" s="1"/>
      <c r="H65" s="1"/>
      <c r="I65" s="1"/>
      <c r="J65" s="1"/>
    </row>
    <row r="66" spans="1:10" hidden="1" x14ac:dyDescent="0.35">
      <c r="A66" s="1"/>
      <c r="B66" s="1"/>
      <c r="C66" s="1"/>
      <c r="D66" s="1"/>
      <c r="E66" s="1"/>
      <c r="F66" s="1"/>
      <c r="G66" s="1"/>
      <c r="H66" s="1"/>
      <c r="I66" s="1"/>
      <c r="J66" s="1"/>
    </row>
    <row r="67" spans="1:10" hidden="1" x14ac:dyDescent="0.35">
      <c r="A67" s="1"/>
      <c r="B67" s="1"/>
      <c r="C67" s="1"/>
      <c r="D67" s="1"/>
      <c r="E67" s="1"/>
      <c r="F67" s="1"/>
      <c r="G67" s="1"/>
      <c r="H67" s="1"/>
      <c r="I67" s="1"/>
      <c r="J67" s="1"/>
    </row>
    <row r="68" spans="1:10" hidden="1" x14ac:dyDescent="0.35">
      <c r="A68" s="1"/>
      <c r="B68" s="1"/>
      <c r="C68" s="1"/>
      <c r="D68" s="1"/>
      <c r="E68" s="1"/>
      <c r="F68" s="1"/>
      <c r="G68" s="1"/>
      <c r="H68" s="1"/>
      <c r="I68" s="1"/>
      <c r="J68" s="1"/>
    </row>
    <row r="69" spans="1:10" hidden="1" x14ac:dyDescent="0.35">
      <c r="A69" s="1"/>
      <c r="B69" s="1"/>
      <c r="C69" s="1"/>
      <c r="D69" s="1"/>
      <c r="E69" s="1"/>
      <c r="F69" s="1"/>
      <c r="G69" s="1"/>
      <c r="H69" s="1"/>
      <c r="I69" s="1"/>
      <c r="J69" s="1"/>
    </row>
    <row r="70" spans="1:10" hidden="1" x14ac:dyDescent="0.35">
      <c r="A70" s="1"/>
      <c r="B70" s="1"/>
      <c r="C70" s="1"/>
      <c r="D70" s="1"/>
      <c r="E70" s="1"/>
      <c r="F70" s="1"/>
      <c r="G70" s="1"/>
      <c r="H70" s="1"/>
      <c r="I70" s="1"/>
      <c r="J70" s="1"/>
    </row>
    <row r="71" spans="1:10" hidden="1" x14ac:dyDescent="0.35">
      <c r="A71" s="1"/>
      <c r="B71" s="1"/>
      <c r="C71" s="1"/>
      <c r="D71" s="1"/>
      <c r="E71" s="1"/>
      <c r="F71" s="1"/>
      <c r="G71" s="1"/>
      <c r="H71" s="1"/>
      <c r="I71" s="1"/>
      <c r="J71" s="1"/>
    </row>
    <row r="72" spans="1:10" hidden="1" x14ac:dyDescent="0.35">
      <c r="A72" s="1"/>
      <c r="B72" s="1"/>
      <c r="C72" s="1"/>
      <c r="D72" s="1"/>
      <c r="E72" s="1"/>
      <c r="F72" s="1"/>
      <c r="G72" s="1"/>
      <c r="H72" s="1"/>
      <c r="I72" s="1"/>
      <c r="J72" s="1"/>
    </row>
    <row r="73" spans="1:10" hidden="1" x14ac:dyDescent="0.35">
      <c r="A73" s="1"/>
      <c r="B73" s="1"/>
      <c r="C73" s="1"/>
      <c r="D73" s="1"/>
      <c r="E73" s="1"/>
      <c r="F73" s="1"/>
      <c r="G73" s="1"/>
      <c r="H73" s="1"/>
      <c r="I73" s="1"/>
      <c r="J73" s="1"/>
    </row>
    <row r="74" spans="1:10" hidden="1" x14ac:dyDescent="0.35">
      <c r="A74" s="1"/>
      <c r="B74" s="1"/>
      <c r="C74" s="1"/>
      <c r="D74" s="1"/>
      <c r="E74" s="1"/>
      <c r="F74" s="1"/>
      <c r="G74" s="1"/>
      <c r="H74" s="1"/>
      <c r="I74" s="1"/>
      <c r="J74" s="1"/>
    </row>
    <row r="75" spans="1:10" hidden="1" x14ac:dyDescent="0.35">
      <c r="A75" s="1"/>
      <c r="B75" s="1"/>
      <c r="C75" s="1"/>
      <c r="D75" s="1"/>
      <c r="E75" s="1"/>
      <c r="F75" s="1"/>
      <c r="G75" s="1"/>
      <c r="H75" s="1"/>
      <c r="I75" s="1"/>
      <c r="J75" s="1"/>
    </row>
    <row r="76" spans="1:10" hidden="1" x14ac:dyDescent="0.35">
      <c r="A76" s="1"/>
      <c r="B76" s="1"/>
      <c r="C76" s="1"/>
      <c r="D76" s="1"/>
      <c r="E76" s="1"/>
      <c r="F76" s="1"/>
      <c r="G76" s="1"/>
      <c r="H76" s="1"/>
      <c r="I76" s="1"/>
      <c r="J76" s="1"/>
    </row>
    <row r="77" spans="1:10" hidden="1" x14ac:dyDescent="0.35">
      <c r="A77" s="1"/>
      <c r="B77" s="1"/>
      <c r="C77" s="1"/>
      <c r="D77" s="1"/>
      <c r="E77" s="1"/>
      <c r="F77" s="1"/>
      <c r="G77" s="1"/>
      <c r="H77" s="1"/>
      <c r="I77" s="1"/>
      <c r="J77" s="1"/>
    </row>
    <row r="78" spans="1:10" hidden="1" x14ac:dyDescent="0.35">
      <c r="A78" s="1"/>
      <c r="B78" s="1"/>
      <c r="C78" s="1"/>
      <c r="D78" s="1"/>
      <c r="E78" s="1"/>
      <c r="F78" s="1"/>
      <c r="G78" s="1"/>
      <c r="H78" s="1"/>
      <c r="I78" s="1"/>
      <c r="J78" s="1"/>
    </row>
    <row r="79" spans="1:10" hidden="1" x14ac:dyDescent="0.35">
      <c r="A79" s="1"/>
      <c r="B79" s="1"/>
      <c r="C79" s="1"/>
      <c r="D79" s="1"/>
      <c r="E79" s="1"/>
      <c r="F79" s="1"/>
      <c r="G79" s="1"/>
      <c r="H79" s="1"/>
      <c r="I79" s="1"/>
      <c r="J79" s="1"/>
    </row>
    <row r="80" spans="1:10" hidden="1" x14ac:dyDescent="0.35">
      <c r="A80" s="1"/>
      <c r="B80" s="1"/>
      <c r="C80" s="1"/>
      <c r="D80" s="1"/>
      <c r="E80" s="1"/>
      <c r="F80" s="1"/>
      <c r="G80" s="1"/>
      <c r="H80" s="1"/>
      <c r="I80" s="1"/>
      <c r="J80" s="1"/>
    </row>
    <row r="81" spans="1:10" hidden="1" x14ac:dyDescent="0.35">
      <c r="A81" s="1"/>
      <c r="B81" s="1"/>
      <c r="C81" s="1"/>
      <c r="D81" s="1"/>
      <c r="E81" s="1"/>
      <c r="F81" s="1"/>
      <c r="G81" s="1"/>
      <c r="H81" s="1"/>
      <c r="I81" s="1"/>
      <c r="J81" s="1"/>
    </row>
    <row r="82" spans="1:10" hidden="1" x14ac:dyDescent="0.35">
      <c r="A82" s="1"/>
      <c r="B82" s="1"/>
      <c r="C82" s="1"/>
      <c r="D82" s="1"/>
      <c r="E82" s="1"/>
      <c r="F82" s="1"/>
      <c r="G82" s="1"/>
      <c r="H82" s="1"/>
      <c r="I82" s="1"/>
      <c r="J82" s="1"/>
    </row>
    <row r="83" spans="1:10" hidden="1" x14ac:dyDescent="0.35">
      <c r="A83" s="1"/>
      <c r="B83" s="1"/>
      <c r="C83" s="1"/>
      <c r="D83" s="1"/>
      <c r="E83" s="1"/>
      <c r="F83" s="1"/>
      <c r="G83" s="1"/>
      <c r="H83" s="1"/>
      <c r="I83" s="1"/>
      <c r="J83" s="1"/>
    </row>
    <row r="84" spans="1:10" hidden="1" x14ac:dyDescent="0.35">
      <c r="A84" s="1"/>
      <c r="B84" s="1"/>
      <c r="C84" s="1"/>
      <c r="D84" s="1"/>
      <c r="E84" s="1"/>
      <c r="F84" s="1"/>
      <c r="G84" s="1"/>
      <c r="H84" s="1"/>
      <c r="I84" s="1"/>
      <c r="J84" s="1"/>
    </row>
    <row r="85" spans="1:10" hidden="1" x14ac:dyDescent="0.35">
      <c r="A85" s="1"/>
      <c r="B85" s="1"/>
      <c r="C85" s="1"/>
      <c r="D85" s="1"/>
      <c r="E85" s="1"/>
      <c r="F85" s="1"/>
      <c r="G85" s="1"/>
      <c r="H85" s="1"/>
      <c r="I85" s="1"/>
      <c r="J85" s="1"/>
    </row>
    <row r="86" spans="1:10" hidden="1" x14ac:dyDescent="0.35">
      <c r="A86" s="1"/>
      <c r="B86" s="1"/>
      <c r="C86" s="1"/>
      <c r="D86" s="1"/>
      <c r="E86" s="1"/>
      <c r="F86" s="1"/>
      <c r="G86" s="1"/>
      <c r="H86" s="1"/>
      <c r="I86" s="1"/>
      <c r="J86" s="1"/>
    </row>
    <row r="87" spans="1:10" hidden="1" x14ac:dyDescent="0.35">
      <c r="A87" s="1"/>
      <c r="B87" s="1"/>
      <c r="C87" s="1"/>
      <c r="D87" s="1"/>
      <c r="E87" s="1"/>
      <c r="F87" s="1"/>
      <c r="G87" s="1"/>
      <c r="H87" s="1"/>
      <c r="I87" s="1"/>
      <c r="J87" s="1"/>
    </row>
    <row r="88" spans="1:10" hidden="1" x14ac:dyDescent="0.35">
      <c r="A88" s="1"/>
      <c r="B88" s="1"/>
      <c r="C88" s="1"/>
      <c r="D88" s="1"/>
      <c r="E88" s="1"/>
      <c r="F88" s="1"/>
      <c r="G88" s="1"/>
      <c r="H88" s="1"/>
      <c r="I88" s="1"/>
      <c r="J88" s="1"/>
    </row>
    <row r="89" spans="1:10" hidden="1" x14ac:dyDescent="0.35">
      <c r="A89" s="1"/>
      <c r="B89" s="1"/>
      <c r="C89" s="1"/>
      <c r="D89" s="1"/>
      <c r="E89" s="1"/>
      <c r="F89" s="1"/>
      <c r="G89" s="1"/>
      <c r="H89" s="1"/>
      <c r="I89" s="1"/>
      <c r="J89" s="1"/>
    </row>
    <row r="90" spans="1:10" hidden="1" x14ac:dyDescent="0.35">
      <c r="A90" s="1"/>
      <c r="B90" s="1"/>
      <c r="C90" s="1"/>
      <c r="D90" s="1"/>
      <c r="E90" s="1"/>
      <c r="F90" s="1"/>
      <c r="G90" s="1"/>
      <c r="H90" s="1"/>
      <c r="I90" s="1"/>
      <c r="J90" s="1"/>
    </row>
    <row r="91" spans="1:10" hidden="1" x14ac:dyDescent="0.35">
      <c r="A91" s="1"/>
      <c r="B91" s="1"/>
      <c r="C91" s="1"/>
      <c r="D91" s="1"/>
      <c r="E91" s="1"/>
      <c r="F91" s="1"/>
      <c r="G91" s="1"/>
      <c r="H91" s="1"/>
      <c r="I91" s="1"/>
      <c r="J91" s="1"/>
    </row>
    <row r="92" spans="1:10" hidden="1" x14ac:dyDescent="0.35">
      <c r="A92" s="1"/>
      <c r="B92" s="1"/>
      <c r="C92" s="1"/>
      <c r="D92" s="1"/>
      <c r="E92" s="1"/>
      <c r="F92" s="1"/>
      <c r="G92" s="1"/>
      <c r="H92" s="1"/>
      <c r="I92" s="1"/>
      <c r="J92" s="1"/>
    </row>
    <row r="93" spans="1:10" hidden="1" x14ac:dyDescent="0.35">
      <c r="A93" s="1"/>
      <c r="B93" s="1"/>
      <c r="C93" s="1"/>
      <c r="D93" s="1"/>
      <c r="E93" s="1"/>
      <c r="F93" s="1"/>
      <c r="G93" s="1"/>
      <c r="H93" s="1"/>
      <c r="I93" s="1"/>
      <c r="J93" s="1"/>
    </row>
    <row r="94" spans="1:10" hidden="1" x14ac:dyDescent="0.35">
      <c r="A94" s="1"/>
      <c r="B94" s="1"/>
      <c r="C94" s="1"/>
      <c r="D94" s="1"/>
      <c r="E94" s="1"/>
      <c r="F94" s="1"/>
      <c r="G94" s="1"/>
      <c r="H94" s="1"/>
      <c r="I94" s="1"/>
      <c r="J94" s="1"/>
    </row>
    <row r="95" spans="1:10" hidden="1" x14ac:dyDescent="0.35">
      <c r="A95" s="1"/>
      <c r="B95" s="1"/>
      <c r="C95" s="1"/>
      <c r="D95" s="1"/>
      <c r="E95" s="1"/>
      <c r="F95" s="1"/>
      <c r="G95" s="1"/>
      <c r="H95" s="1"/>
      <c r="I95" s="1"/>
      <c r="J95" s="1"/>
    </row>
    <row r="96" spans="1:10" hidden="1" x14ac:dyDescent="0.35">
      <c r="A96" s="1"/>
      <c r="B96" s="1"/>
      <c r="C96" s="1"/>
      <c r="D96" s="1"/>
      <c r="E96" s="1"/>
      <c r="F96" s="1"/>
      <c r="G96" s="1"/>
      <c r="H96" s="1"/>
      <c r="I96" s="1"/>
      <c r="J96" s="1"/>
    </row>
    <row r="97" spans="1:10" hidden="1" x14ac:dyDescent="0.35">
      <c r="A97" s="1"/>
      <c r="B97" s="1"/>
      <c r="C97" s="1"/>
      <c r="D97" s="1"/>
      <c r="E97" s="1"/>
      <c r="F97" s="1"/>
      <c r="G97" s="1"/>
      <c r="H97" s="1"/>
      <c r="I97" s="1"/>
      <c r="J97" s="1"/>
    </row>
    <row r="98" spans="1:10" hidden="1" x14ac:dyDescent="0.35">
      <c r="A98" s="1"/>
      <c r="B98" s="1"/>
      <c r="C98" s="1"/>
      <c r="D98" s="1"/>
      <c r="E98" s="1"/>
      <c r="F98" s="1"/>
      <c r="G98" s="1"/>
      <c r="H98" s="1"/>
      <c r="I98" s="1"/>
      <c r="J98" s="1"/>
    </row>
    <row r="99" spans="1:10" hidden="1" x14ac:dyDescent="0.35">
      <c r="A99" s="1"/>
      <c r="B99" s="1"/>
      <c r="C99" s="1"/>
      <c r="D99" s="1"/>
      <c r="E99" s="1"/>
      <c r="F99" s="1"/>
      <c r="G99" s="1"/>
      <c r="H99" s="1"/>
      <c r="I99" s="1"/>
      <c r="J99" s="1"/>
    </row>
    <row r="100" spans="1:10" hidden="1" x14ac:dyDescent="0.35">
      <c r="A100" s="1"/>
      <c r="B100" s="1"/>
      <c r="C100" s="1"/>
      <c r="D100" s="1"/>
      <c r="E100" s="1"/>
      <c r="F100" s="1"/>
      <c r="G100" s="1"/>
      <c r="H100" s="1"/>
      <c r="I100" s="1"/>
      <c r="J100" s="1"/>
    </row>
    <row r="103" spans="1:10" ht="7.5" hidden="1" customHeight="1" x14ac:dyDescent="0.35"/>
    <row r="104" spans="1:10" ht="1.5" customHeight="1" x14ac:dyDescent="0.35"/>
    <row r="105" spans="1:10" ht="3" hidden="1" customHeight="1" x14ac:dyDescent="0.35"/>
    <row r="106" spans="1:10" ht="6.75" customHeight="1" x14ac:dyDescent="0.35"/>
  </sheetData>
  <sheetProtection algorithmName="SHA-512" hashValue="+NBqPxgEn7B70xkx8/fVn/FmyAcnZ5CwF4XeTWPkqaF5ZRK8H4+ltSDsurtGJLdw6EPIfd6CxZHe0xH4HDpMfg==" saltValue="f0jc8pS2h9NnLunoi/HAdw==" spinCount="100000" sheet="1" selectLockedCells="1"/>
  <mergeCells count="19">
    <mergeCell ref="B4:K4"/>
    <mergeCell ref="B5:K5"/>
    <mergeCell ref="B6:K6"/>
    <mergeCell ref="B7:K7"/>
    <mergeCell ref="B8:K8"/>
    <mergeCell ref="B9:K9"/>
    <mergeCell ref="B10:K10"/>
    <mergeCell ref="B11:K11"/>
    <mergeCell ref="B22:K22"/>
    <mergeCell ref="C17:H17"/>
    <mergeCell ref="C18:I18"/>
    <mergeCell ref="B19:K19"/>
    <mergeCell ref="B20:K20"/>
    <mergeCell ref="C16:H16"/>
    <mergeCell ref="C15:H15"/>
    <mergeCell ref="C13:H13"/>
    <mergeCell ref="C12:H12"/>
    <mergeCell ref="C14:H14"/>
    <mergeCell ref="B21:K21"/>
  </mergeCells>
  <conditionalFormatting sqref="I12">
    <cfRule type="expression" dxfId="0" priority="1">
      <formula>$I$12=""</formula>
    </cfRule>
  </conditionalFormatting>
  <dataValidations xWindow="700" yWindow="665" count="4">
    <dataValidation type="decimal" operator="greaterThan" allowBlank="1" showInputMessage="1" showErrorMessage="1" error="this is not a valid amount" prompt="Enter the new annual fee after the amendment is approved" sqref="I13" xr:uid="{00000000-0002-0000-0300-000000000000}">
      <formula1>-1</formula1>
    </dataValidation>
    <dataValidation type="date" operator="greaterThan" allowBlank="1" showInputMessage="1" showErrorMessage="1" error="Date must be after the amendment date" prompt="When is the next anniversary date for this environmetal authority?_x000a_Date format DD/MM/YYYY" sqref="I15" xr:uid="{00000000-0002-0000-0300-000001000000}">
      <formula1>I14</formula1>
    </dataValidation>
    <dataValidation type="decimal" operator="greaterThan" allowBlank="1" showInputMessage="1" showErrorMessage="1" error="this is not a valid amount" prompt="Enter the current annual fee for the environmetal authority." sqref="I12" xr:uid="{00000000-0002-0000-0300-000002000000}">
      <formula1>-1</formula1>
    </dataValidation>
    <dataValidation type="date" operator="greaterThan" allowBlank="1" showInputMessage="1" showErrorMessage="1" error="Please use this date format DD/MM/YYYY" prompt="When was the amendment approved?_x000a_Date format DD/MM/YYYY" sqref="I14" xr:uid="{00000000-0002-0000-0300-000003000000}">
      <formula1>43466</formula1>
    </dataValidation>
  </dataValidations>
  <printOptions horizontalCentered="1" verticalCentered="1"/>
  <pageMargins left="0" right="0" top="0" bottom="0" header="0" footer="0"/>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C12"/>
  <sheetViews>
    <sheetView workbookViewId="0">
      <selection activeCell="D8" sqref="D8"/>
    </sheetView>
  </sheetViews>
  <sheetFormatPr defaultColWidth="9.1796875" defaultRowHeight="14.5" x14ac:dyDescent="0.35"/>
  <cols>
    <col min="1" max="1" width="20.1796875" style="36" customWidth="1"/>
    <col min="2" max="2" width="13.81640625" style="36" customWidth="1"/>
    <col min="3" max="3" width="18.453125" style="36" customWidth="1"/>
    <col min="4" max="16384" width="9.1796875" style="36"/>
  </cols>
  <sheetData>
    <row r="1" spans="1:3" x14ac:dyDescent="0.35">
      <c r="A1" s="41"/>
      <c r="B1" s="41" t="s">
        <v>7</v>
      </c>
      <c r="C1" s="41"/>
    </row>
    <row r="2" spans="1:3" x14ac:dyDescent="0.35">
      <c r="A2" s="41" t="s">
        <v>5</v>
      </c>
      <c r="B2" s="41"/>
      <c r="C2" s="41" t="s">
        <v>6</v>
      </c>
    </row>
    <row r="3" spans="1:3" x14ac:dyDescent="0.35">
      <c r="A3" s="37">
        <v>43282</v>
      </c>
      <c r="B3" s="38"/>
      <c r="C3" s="36">
        <v>339</v>
      </c>
    </row>
    <row r="4" spans="1:3" x14ac:dyDescent="0.35">
      <c r="A4" s="37">
        <v>43647</v>
      </c>
      <c r="B4" s="38"/>
      <c r="C4" s="36">
        <v>346.6</v>
      </c>
    </row>
    <row r="5" spans="1:3" x14ac:dyDescent="0.35">
      <c r="A5" s="37">
        <v>44013</v>
      </c>
      <c r="B5" s="38"/>
      <c r="C5" s="36">
        <v>352.8</v>
      </c>
    </row>
    <row r="6" spans="1:3" x14ac:dyDescent="0.35">
      <c r="A6" s="37">
        <v>44378</v>
      </c>
      <c r="B6" s="38"/>
      <c r="C6" s="36">
        <v>358.7</v>
      </c>
    </row>
    <row r="7" spans="1:3" x14ac:dyDescent="0.35">
      <c r="A7" s="37">
        <v>44743</v>
      </c>
      <c r="B7" s="38"/>
      <c r="C7" s="36">
        <v>367.7</v>
      </c>
    </row>
    <row r="8" spans="1:3" x14ac:dyDescent="0.35">
      <c r="A8" s="37">
        <v>45108</v>
      </c>
      <c r="B8" s="38"/>
      <c r="C8" s="36">
        <v>380.2</v>
      </c>
    </row>
    <row r="9" spans="1:3" x14ac:dyDescent="0.35">
      <c r="A9" s="37">
        <v>45474</v>
      </c>
      <c r="B9" s="38"/>
    </row>
    <row r="10" spans="1:3" x14ac:dyDescent="0.35">
      <c r="A10" s="37">
        <v>45839</v>
      </c>
      <c r="B10" s="38"/>
    </row>
    <row r="11" spans="1:3" x14ac:dyDescent="0.35">
      <c r="A11" s="37">
        <v>46204</v>
      </c>
      <c r="B11" s="38"/>
    </row>
    <row r="12" spans="1:3" x14ac:dyDescent="0.35">
      <c r="A12" s="37">
        <v>46569</v>
      </c>
      <c r="B12" s="38"/>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89F9ED3AA73E4AA540DC49247935BF" ma:contentTypeVersion="36" ma:contentTypeDescription="Create a new document." ma:contentTypeScope="" ma:versionID="6f46ed8aec0ed566aa80573a2b2d17f3">
  <xsd:schema xmlns:xsd="http://www.w3.org/2001/XMLSchema" xmlns:xs="http://www.w3.org/2001/XMLSchema" xmlns:p="http://schemas.microsoft.com/office/2006/metadata/properties" xmlns:ns2="a6eb6d0f-3f21-4dd7-afed-8d5f3983301e" xmlns:ns3="36c4576f-a6df-4ec9-86f2-9e3472ddee8f" xmlns:ns4="2782494e-2240-44a0-8d37-a0cdd89a0522" targetNamespace="http://schemas.microsoft.com/office/2006/metadata/properties" ma:root="true" ma:fieldsID="db2760e5fe312e0c8b909267511a52a2" ns2:_="" ns3:_="" ns4:_="">
    <xsd:import namespace="a6eb6d0f-3f21-4dd7-afed-8d5f3983301e"/>
    <xsd:import namespace="36c4576f-a6df-4ec9-86f2-9e3472ddee8f"/>
    <xsd:import namespace="2782494e-2240-44a0-8d37-a0cdd89a0522"/>
    <xsd:element name="properties">
      <xsd:complexType>
        <xsd:sequence>
          <xsd:element name="documentManagement">
            <xsd:complexType>
              <xsd:all>
                <xsd:element ref="ns2:Description0" minOccurs="0"/>
                <xsd:element ref="ns2:DocumentType"/>
                <xsd:element ref="ns2:Status"/>
                <xsd:element ref="ns2:DocumentVersion"/>
                <xsd:element ref="ns2:Theme"/>
                <xsd:element ref="ns2:EndorsedDate" minOccurs="0"/>
                <xsd:element ref="ns2:LastReviewed"/>
                <xsd:element ref="ns2:ReviewDate"/>
                <xsd:element ref="ns2:ReviewCycle" minOccurs="0"/>
                <xsd:element ref="ns2:InternetPresenceType"/>
                <xsd:element ref="ns2:BusLevelChoice"/>
                <xsd:element ref="ns2:BusinessAreaUnit" minOccurs="0"/>
                <xsd:element ref="ns2:Old_x002d_PR_x002d_Reference" minOccurs="0"/>
                <xsd:element ref="ns2:Legislation" minOccurs="0"/>
                <xsd:element ref="ns2:FileReference" minOccurs="0"/>
                <xsd:element ref="ns2:eDRMSReference" minOccurs="0"/>
                <xsd:element ref="ns2:CTS_x002d_MECSReference" minOccurs="0"/>
                <xsd:element ref="ns2:Comment" minOccurs="0"/>
                <xsd:element ref="ns3:_dlc_DocId" minOccurs="0"/>
                <xsd:element ref="ns3:_dlc_DocIdUrl" minOccurs="0"/>
                <xsd:element ref="ns3:_dlc_DocIdPersistId" minOccurs="0"/>
                <xsd:element ref="ns4:SharedWithUsers" minOccurs="0"/>
                <xsd:element ref="ns4:SharedWithDetails"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b6d0f-3f21-4dd7-afed-8d5f3983301e" elementFormDefault="qualified">
    <xsd:import namespace="http://schemas.microsoft.com/office/2006/documentManagement/types"/>
    <xsd:import namespace="http://schemas.microsoft.com/office/infopath/2007/PartnerControls"/>
    <xsd:element name="Description0" ma:index="2" nillable="true" ma:displayName="Subject" ma:internalName="Description0" ma:readOnly="false">
      <xsd:simpleType>
        <xsd:restriction base="dms:Note">
          <xsd:maxLength value="255"/>
        </xsd:restriction>
      </xsd:simpleType>
    </xsd:element>
    <xsd:element name="DocumentType" ma:index="4" ma:displayName="DocumentType" ma:list="{1c9aebb5-866f-4873-a78c-4bc770a8a1c1}" ma:internalName="DocumentType" ma:readOnly="false" ma:showField="Title">
      <xsd:simpleType>
        <xsd:restriction base="dms:Lookup"/>
      </xsd:simpleType>
    </xsd:element>
    <xsd:element name="Status" ma:index="5" ma:displayName="Status" ma:indexed="true" ma:list="{4038537c-e95c-4806-a81b-1f8222e26fec}" ma:internalName="Status" ma:readOnly="false" ma:showField="Title">
      <xsd:simpleType>
        <xsd:restriction base="dms:Lookup"/>
      </xsd:simpleType>
    </xsd:element>
    <xsd:element name="DocumentVersion" ma:index="6" ma:displayName="DocVersion" ma:decimals="2" ma:description="Version number displayed on document (Not SharePoint version number)" ma:internalName="DocumentVersion" ma:readOnly="false" ma:percentage="FALSE">
      <xsd:simpleType>
        <xsd:restriction base="dms:Number">
          <xsd:maxInclusive value="999"/>
        </xsd:restriction>
      </xsd:simpleType>
    </xsd:element>
    <xsd:element name="Theme" ma:index="7" ma:displayName="Theme" ma:indexed="true" ma:list="{440d9290-a79f-4d7d-b666-e2299f9b8423}" ma:internalName="Theme" ma:readOnly="false" ma:showField="Theme">
      <xsd:simpleType>
        <xsd:restriction base="dms:Lookup"/>
      </xsd:simpleType>
    </xsd:element>
    <xsd:element name="EndorsedDate" ma:index="9" nillable="true" ma:displayName="EffectiveDate" ma:description="Effective date for major version of document" ma:format="DateOnly" ma:internalName="EndorsedDate" ma:readOnly="false">
      <xsd:simpleType>
        <xsd:restriction base="dms:DateTime"/>
      </xsd:simpleType>
    </xsd:element>
    <xsd:element name="LastReviewed" ma:index="10" ma:displayName="LastReviewed" ma:format="DateOnly" ma:internalName="LastReviewed" ma:readOnly="false">
      <xsd:simpleType>
        <xsd:restriction base="dms:DateTime"/>
      </xsd:simpleType>
    </xsd:element>
    <xsd:element name="ReviewDate" ma:index="11" ma:displayName="NextReviewDue" ma:format="DateOnly" ma:indexed="true" ma:internalName="ReviewDate" ma:readOnly="false">
      <xsd:simpleType>
        <xsd:restriction base="dms:DateTime"/>
      </xsd:simpleType>
    </xsd:element>
    <xsd:element name="ReviewCycle" ma:index="12" nillable="true" ma:displayName="ReviewCycle" ma:description="Prescribed duration for review of document" ma:format="Dropdown" ma:internalName="ReviewCycle" ma:readOnly="false">
      <xsd:simpleType>
        <xsd:restriction base="dms:Choice">
          <xsd:enumeration value="1 year"/>
          <xsd:enumeration value="1.5 years"/>
          <xsd:enumeration value="2 years"/>
          <xsd:enumeration value="3 years"/>
          <xsd:enumeration value="5 years"/>
          <xsd:enumeration value="10 years"/>
        </xsd:restriction>
      </xsd:simpleType>
    </xsd:element>
    <xsd:element name="InternetPresenceType" ma:index="13" ma:displayName="InternetVisibility" ma:description="Defines what material is published to the departmental Internet site" ma:list="{22773ff3-5370-4583-ae62-5f55be26bc75}" ma:internalName="InternetPresenceType" ma:readOnly="false" ma:showField="Title">
      <xsd:simpleType>
        <xsd:restriction base="dms:Lookup"/>
      </xsd:simpleType>
    </xsd:element>
    <xsd:element name="BusLevelChoice" ma:index="14" ma:displayName="BusinessArea" ma:format="Dropdown" ma:internalName="BusLevelChoice" ma:readOnly="false">
      <xsd:simpleType>
        <xsd:restriction base="dms:Choice">
          <xsd:enumeration value="AGR"/>
          <xsd:enumeration value="ASQ"/>
          <xsd:enumeration value="BQ"/>
          <xsd:enumeration value="CHA"/>
          <xsd:enumeration value="CHB"/>
          <xsd:enumeration value="CHC"/>
          <xsd:enumeration value="CHD"/>
          <xsd:enumeration value="CHE"/>
          <xsd:enumeration value="CSS"/>
          <xsd:enumeration value="ENE"/>
          <xsd:enumeration value="EPP"/>
          <xsd:enumeration value="ESR"/>
          <xsd:enumeration value="FIS"/>
          <xsd:enumeration value="FMPM"/>
          <xsd:enumeration value="GLP"/>
          <xsd:enumeration value="HHQ"/>
          <xsd:enumeration value="IHL"/>
          <xsd:enumeration value="IMP"/>
          <xsd:enumeration value="ITP"/>
          <xsd:enumeration value="LTP"/>
          <xsd:enumeration value="LND"/>
          <xsd:enumeration value="MIN"/>
          <xsd:enumeration value="NCS"/>
          <xsd:enumeration value="NRC"/>
          <xsd:enumeration value="NRO"/>
          <xsd:enumeration value="NTP"/>
          <xsd:enumeration value="ORR"/>
          <xsd:enumeration value="OSW"/>
          <xsd:enumeration value="QPW"/>
          <xsd:enumeration value="QRIC"/>
          <xsd:enumeration value="RSC"/>
          <xsd:enumeration value="RED"/>
          <xsd:enumeration value="SCI"/>
          <xsd:enumeration value="SIG"/>
          <xsd:enumeration value="SLM"/>
          <xsd:enumeration value="UWS"/>
          <xsd:enumeration value="VAL"/>
          <xsd:enumeration value="VEG"/>
          <xsd:enumeration value="WM"/>
          <xsd:enumeration value="WSS"/>
          <xsd:enumeration value="WTM"/>
        </xsd:restriction>
      </xsd:simpleType>
    </xsd:element>
    <xsd:element name="BusinessAreaUnit" ma:index="15" nillable="true" ma:displayName="BusinessAreaSubUnit" ma:list="{53eef7cf-c74c-49eb-9b76-5dd9e1026505}" ma:internalName="BusinessAreaUnit" ma:readOnly="false" ma:showField="Title">
      <xsd:simpleType>
        <xsd:restriction base="dms:Lookup"/>
      </xsd:simpleType>
    </xsd:element>
    <xsd:element name="Old_x002d_PR_x002d_Reference" ma:index="16" nillable="true" ma:displayName="PreviousID" ma:description="Reference or identifier used by a previous system" ma:indexed="true" ma:internalName="Old_x002d_PR_x002d_Reference" ma:readOnly="false">
      <xsd:simpleType>
        <xsd:restriction base="dms:Text">
          <xsd:maxLength value="255"/>
        </xsd:restriction>
      </xsd:simpleType>
    </xsd:element>
    <xsd:element name="Legislation" ma:index="17" nillable="true" ma:displayName="Legislation" ma:description="Select the primary authoritative acts" ma:list="{d8d5934d-cb53-4edc-99dd-c215c0dc88bc}" ma:internalName="Legislation"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ileReference" ma:index="18" nillable="true" ma:displayName="NetworkPath" ma:description="Network drive and path for source folder of document file" ma:internalName="FileReference" ma:readOnly="false">
      <xsd:simpleType>
        <xsd:restriction base="dms:Text">
          <xsd:maxLength value="255"/>
        </xsd:restriction>
      </xsd:simpleType>
    </xsd:element>
    <xsd:element name="eDRMSReference" ma:index="19" nillable="true" ma:displayName="eDOCS" ma:format="Dropdown" ma:internalName="eDRMSReference" ma:percentage="FALSE">
      <xsd:simpleType>
        <xsd:restriction base="dms:Number"/>
      </xsd:simpleType>
    </xsd:element>
    <xsd:element name="CTS_x002d_MECSReference" ma:index="20" nillable="true" ma:displayName="CTS-MECSReference" ma:internalName="CTS_x002d_MECSReference" ma:readOnly="false">
      <xsd:simpleType>
        <xsd:restriction base="dms:Text">
          <xsd:maxLength value="1"/>
        </xsd:restriction>
      </xsd:simpleType>
    </xsd:element>
    <xsd:element name="Comment" ma:index="21" nillable="true" ma:displayName="Comment" ma:description="Do not use this field - to be retired" ma:internalName="Comment" ma:readOnly="false">
      <xsd:simpleType>
        <xsd:restriction base="dms:Text">
          <xsd:maxLength value="1"/>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element name="MediaServiceSearchProperties" ma:index="3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c4576f-a6df-4ec9-86f2-9e3472ddee8f" elementFormDefault="qualified">
    <xsd:import namespace="http://schemas.microsoft.com/office/2006/documentManagement/types"/>
    <xsd:import namespace="http://schemas.microsoft.com/office/infopath/2007/PartnerControls"/>
    <xsd:element name="_dlc_DocId" ma:index="24" nillable="true" ma:displayName="Document ID Value" ma:description="The value of the document ID assigned to this item." ma:indexed="true"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782494e-2240-44a0-8d37-a0cdd89a0522"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1" ma:displayName="Title"/>
        <xsd:element ref="dc:subject" minOccurs="0" maxOccurs="1"/>
        <xsd:element ref="dc:description" minOccurs="0" maxOccurs="1"/>
        <xsd:element name="keywords" maxOccurs="1" ma:index="8" ma:displayName="Keywords">
          <xsd:simpleType xmlns:xs="http://www.w3.org/2001/XMLSchema">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Cycle xmlns="a6eb6d0f-3f21-4dd7-afed-8d5f3983301e">1 year</ReviewCycle>
    <eDRMSReference xmlns="a6eb6d0f-3f21-4dd7-afed-8d5f3983301e">8535968</eDRMSReference>
    <ReviewDate xmlns="a6eb6d0f-3f21-4dd7-afed-8d5f3983301e">2025-02-18T14:00:00+00:00</ReviewDate>
    <LastReviewed xmlns="a6eb6d0f-3f21-4dd7-afed-8d5f3983301e">2024-02-18T14:00:00+00:00</LastReviewed>
    <CTS_x002d_MECSReference xmlns="a6eb6d0f-3f21-4dd7-afed-8d5f3983301e" xsi:nil="true"/>
    <InternetPresenceType xmlns="a6eb6d0f-3f21-4dd7-afed-8d5f3983301e">3</InternetPresenceType>
    <DocumentType xmlns="a6eb6d0f-3f21-4dd7-afed-8d5f3983301e">24</DocumentType>
    <Theme xmlns="a6eb6d0f-3f21-4dd7-afed-8d5f3983301e">138</Theme>
    <Status xmlns="a6eb6d0f-3f21-4dd7-afed-8d5f3983301e">1</Status>
    <DocumentVersion xmlns="a6eb6d0f-3f21-4dd7-afed-8d5f3983301e">15.01</DocumentVersion>
    <Description0 xmlns="a6eb6d0f-3f21-4dd7-afed-8d5f3983301e">Calculate the correct fees under sections 174, 175, 176 and 179 of the Environmental Protection Regulation 2019.</Description0>
    <BusLevelChoice xmlns="a6eb6d0f-3f21-4dd7-afed-8d5f3983301e">ESR</BusLevelChoice>
    <BusinessAreaUnit xmlns="a6eb6d0f-3f21-4dd7-afed-8d5f3983301e">38</BusinessAreaUnit>
    <Old_x002d_PR_x002d_Reference xmlns="a6eb6d0f-3f21-4dd7-afed-8d5f3983301e">EM1918</Old_x002d_PR_x002d_Reference>
    <FileReference xmlns="a6eb6d0f-3f21-4dd7-afed-8d5f3983301e" xsi:nil="true"/>
    <Legislation xmlns="a6eb6d0f-3f21-4dd7-afed-8d5f3983301e">
      <Value>31</Value>
    </Legislation>
    <Comment xmlns="a6eb6d0f-3f21-4dd7-afed-8d5f3983301e" xsi:nil="true"/>
    <EndorsedDate xmlns="a6eb6d0f-3f21-4dd7-afed-8d5f3983301e">2022-06-30T14:00:00+00:00</EndorsedDate>
    <_dlc_DocId xmlns="36c4576f-a6df-4ec9-86f2-9e3472ddee8f">POLICY-7-1731</_dlc_DocId>
    <_dlc_DocIdUrl xmlns="36c4576f-a6df-4ec9-86f2-9e3472ddee8f">
      <Url>https://itpqld.sharepoint.com/sites/SPO-DAF-ITP-IM-IS/PR/_layouts/15/DocIdRedir.aspx?ID=POLICY-7-1731</Url>
      <Description>POLICY-7-1731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09E1061-8C68-4311-8FE9-72EEC7F7AD0D}"/>
</file>

<file path=customXml/itemProps2.xml><?xml version="1.0" encoding="utf-8"?>
<ds:datastoreItem xmlns:ds="http://schemas.openxmlformats.org/officeDocument/2006/customXml" ds:itemID="{48A73C7C-342C-4D42-BBEC-A6D3500F012C}">
  <ds:schemaRefs>
    <ds:schemaRef ds:uri="http://schemas.microsoft.com/sharepoint/v3/contenttype/forms"/>
  </ds:schemaRefs>
</ds:datastoreItem>
</file>

<file path=customXml/itemProps3.xml><?xml version="1.0" encoding="utf-8"?>
<ds:datastoreItem xmlns:ds="http://schemas.openxmlformats.org/officeDocument/2006/customXml" ds:itemID="{DC3D0CD8-4C7A-41D5-A87F-5AE05304B175}">
  <ds:schemaRefs>
    <ds:schemaRef ds:uri="dbaff362-a223-4ed5-8182-254bcba69dcc"/>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44740e73-548f-4acc-a7a4-a372fd71ee92"/>
    <ds:schemaRef ds:uri="http://purl.org/dc/dcmitype/"/>
    <ds:schemaRef ds:uri="http://purl.org/dc/terms/"/>
  </ds:schemaRefs>
</ds:datastoreItem>
</file>

<file path=customXml/itemProps4.xml><?xml version="1.0" encoding="utf-8"?>
<ds:datastoreItem xmlns:ds="http://schemas.openxmlformats.org/officeDocument/2006/customXml" ds:itemID="{82206B60-CEBE-497D-B4F6-65A0039AC4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Anniversary day</vt:lpstr>
      <vt:lpstr>Increase AES</vt:lpstr>
      <vt:lpstr>Unsuspend EA</vt:lpstr>
      <vt:lpstr>Increase vehicles - RWT</vt:lpstr>
      <vt:lpstr>Data</vt:lpstr>
      <vt:lpstr>appfee</vt:lpstr>
      <vt:lpstr>'Anniversary day'!Print_Area</vt:lpstr>
      <vt:lpstr>'Increase vehicles - RWT'!Print_Area</vt:lpstr>
      <vt:lpstr>'Unsuspend EA'!Print_Area</vt:lpstr>
      <vt:lpstr>'Unsuspend EA'!TADF1</vt:lpstr>
      <vt:lpstr>'Unsuspend EA'!TIAF</vt:lpstr>
    </vt:vector>
  </TitlesOfParts>
  <Company>Queensland Department of Environment and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Fee calculator EM1918</dc:title>
  <dc:subject>Calculate the correct fees under sections 174, 175, 178 and 179 of the Environmental Protection Regulation 2019.</dc:subject>
  <dc:creator>Queensland Department of Environment and Science</dc:creator>
  <cp:keywords>Australia; Queensland; Environmental Protecion Regulation 2008 (Qld); s. 134; s. 135; s. 138; s. 140A; fee; calculator; change anniversary day; supplementary annual fee; vehicle supplementary annual fee; terminate environmental authority suspension; EM191</cp:keywords>
  <cp:lastPrinted>2019-06-27T05:04:00Z</cp:lastPrinted>
  <dcterms:created xsi:type="dcterms:W3CDTF">2019-01-04T01:21:07Z</dcterms:created>
  <dcterms:modified xsi:type="dcterms:W3CDTF">2024-02-19T03:56:17Z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Order">
    <vt:lpwstr>23100.0000000000</vt:lpwstr>
  </property>
  <property fmtid="{D5CDD505-2E9C-101B-9397-08002B2CF9AE}" pid="4" name="PubID">
    <vt:lpwstr>Yes</vt:lpwstr>
  </property>
  <property fmtid="{D5CDD505-2E9C-101B-9397-08002B2CF9AE}" pid="5" name="Pub#">
    <vt:lpwstr>No</vt:lpwstr>
  </property>
  <property fmtid="{D5CDD505-2E9C-101B-9397-08002B2CF9AE}" pid="6" name="Goref">
    <vt:lpwstr>1918.00000000000</vt:lpwstr>
  </property>
  <property fmtid="{D5CDD505-2E9C-101B-9397-08002B2CF9AE}" pid="7" name="Location">
    <vt:lpwstr/>
  </property>
  <property fmtid="{D5CDD505-2E9C-101B-9397-08002B2CF9AE}" pid="8" name="ContentTypeId">
    <vt:lpwstr>0x010100B989F9ED3AA73E4AA540DC49247935BF</vt:lpwstr>
  </property>
  <property fmtid="{D5CDD505-2E9C-101B-9397-08002B2CF9AE}" pid="9" name="TaskDueDate">
    <vt:lpwstr/>
  </property>
  <property fmtid="{D5CDD505-2E9C-101B-9397-08002B2CF9AE}" pid="10" name="Assigned to:">
    <vt:lpwstr>37</vt:lpwstr>
  </property>
  <property fmtid="{D5CDD505-2E9C-101B-9397-08002B2CF9AE}" pid="11" name="Policy &amp; Approved Form">
    <vt:lpwstr>No</vt:lpwstr>
  </property>
  <property fmtid="{D5CDD505-2E9C-101B-9397-08002B2CF9AE}" pid="12" name="Priority">
    <vt:lpwstr>2 high</vt:lpwstr>
  </property>
  <property fmtid="{D5CDD505-2E9C-101B-9397-08002B2CF9AE}" pid="13" name="Approved Form">
    <vt:lpwstr>No</vt:lpwstr>
  </property>
  <property fmtid="{D5CDD505-2E9C-101B-9397-08002B2CF9AE}" pid="14" name="_DCDateModified">
    <vt:lpwstr/>
  </property>
  <property fmtid="{D5CDD505-2E9C-101B-9397-08002B2CF9AE}" pid="15" name="_dlc_DocIdItemGuid">
    <vt:lpwstr>90d711b3-0c7f-48ae-827a-62bc02b72ef5</vt:lpwstr>
  </property>
  <property fmtid="{D5CDD505-2E9C-101B-9397-08002B2CF9AE}" pid="16" name="13QGOV">
    <vt:lpwstr>NA</vt:lpwstr>
  </property>
  <property fmtid="{D5CDD505-2E9C-101B-9397-08002B2CF9AE}" pid="17" name="Doc Status">
    <vt:lpwstr>WIP</vt:lpwstr>
  </property>
  <property fmtid="{D5CDD505-2E9C-101B-9397-08002B2CF9AE}" pid="18" name="Review group">
    <vt:lpwstr/>
  </property>
  <property fmtid="{D5CDD505-2E9C-101B-9397-08002B2CF9AE}" pid="19" name="Target Audiences">
    <vt:lpwstr/>
  </property>
  <property fmtid="{D5CDD505-2E9C-101B-9397-08002B2CF9AE}" pid="20" name="PubVers">
    <vt:lpwstr>1</vt:lpwstr>
  </property>
  <property fmtid="{D5CDD505-2E9C-101B-9397-08002B2CF9AE}" pid="21" name="Docsubject">
    <vt:lpwstr>B&amp;I</vt:lpwstr>
  </property>
  <property fmtid="{D5CDD505-2E9C-101B-9397-08002B2CF9AE}" pid="22" name="Document Type">
    <vt:lpwstr>fm</vt:lpwstr>
  </property>
  <property fmtid="{D5CDD505-2E9C-101B-9397-08002B2CF9AE}" pid="23" name="Keeper Ref">
    <vt:lpwstr/>
  </property>
  <property fmtid="{D5CDD505-2E9C-101B-9397-08002B2CF9AE}" pid="24" name="DocStatus">
    <vt:lpwstr>Loaded</vt:lpwstr>
  </property>
</Properties>
</file>